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070" activeTab="0"/>
  </bookViews>
  <sheets>
    <sheet name="Instructions" sheetId="1" r:id="rId1"/>
    <sheet name="Sample Results" sheetId="2" r:id="rId2"/>
    <sheet name="XML to Submit to DEQ" sheetId="3" r:id="rId3"/>
    <sheet name="Example Data" sheetId="4" r:id="rId4"/>
    <sheet name="Example XML" sheetId="5" r:id="rId5"/>
  </sheets>
  <definedNames/>
  <calcPr fullCalcOnLoad="1"/>
</workbook>
</file>

<file path=xl/sharedStrings.xml><?xml version="1.0" encoding="utf-8"?>
<sst xmlns="http://schemas.openxmlformats.org/spreadsheetml/2006/main" count="565" uniqueCount="304">
  <si>
    <t>&lt;EN:LabReport&gt;</t>
  </si>
  <si>
    <t>&lt;EN:LabIdentification&gt;</t>
  </si>
  <si>
    <t>&lt;EN:LabAccreditation&gt;</t>
  </si>
  <si>
    <t>&lt;/EN:LabAccreditation&gt;</t>
  </si>
  <si>
    <t>&lt;/EN:LabIdentification&gt;</t>
  </si>
  <si>
    <t>&lt;EN:Sample&gt;</t>
  </si>
  <si>
    <t>&lt;EN:SampleIdentification&gt;</t>
  </si>
  <si>
    <t>&lt;EN:OriginalSampleIdentification&gt;</t>
  </si>
  <si>
    <t>&lt;EN:OriginalSampleLabAccreditation&gt;</t>
  </si>
  <si>
    <t>&lt;/EN:OriginalSampleLabAccreditation&gt;</t>
  </si>
  <si>
    <t>&lt;/EN:OriginalSampleIdentification&gt;</t>
  </si>
  <si>
    <t>&lt;EN:SampleCollector&gt;</t>
  </si>
  <si>
    <t>&lt;/EN:SampleCollector&gt;</t>
  </si>
  <si>
    <t>&lt;EN:MeasurementUnit&gt;ML&lt;/EN:MeasurementUnit&gt;</t>
  </si>
  <si>
    <t>&lt;EN:SpecializedMeasurement&gt;</t>
  </si>
  <si>
    <t>&lt;/EN:SpecializedMeasurement&gt;</t>
  </si>
  <si>
    <t>&lt;EN:SampleComments&gt;</t>
  </si>
  <si>
    <t>&lt;/EN:SampleComments&gt;</t>
  </si>
  <si>
    <t>&lt;/EN:SampleIdentification&gt;</t>
  </si>
  <si>
    <t>&lt;EN:SampleLocationIdentification&gt;</t>
  </si>
  <si>
    <t>&lt;/EN:SampleLocationIdentification&gt;</t>
  </si>
  <si>
    <t>&lt;EN:AnalysisResultInformation&gt;</t>
  </si>
  <si>
    <t>&lt;EN:LabAnalysisIdentification&gt;</t>
  </si>
  <si>
    <t>&lt;EN:SampleAnalyticalMethod&gt;</t>
  </si>
  <si>
    <t>&lt;/EN:SampleAnalyticalMethod&gt;</t>
  </si>
  <si>
    <t>&lt;EN:SampleAnalyzedMeasure&gt;</t>
  </si>
  <si>
    <t>&lt;/EN:SampleAnalyzedMeasure&gt;</t>
  </si>
  <si>
    <t>&lt;/EN:LabAnalysisIdentification&gt;</t>
  </si>
  <si>
    <t>&lt;EN:AnalyteIdentification&gt;</t>
  </si>
  <si>
    <t>&lt;EN:AnalyteCode&gt;3100&lt;/EN:AnalyteCode&gt;</t>
  </si>
  <si>
    <t>&lt;/EN:AnalyteIdentification&gt;</t>
  </si>
  <si>
    <t>&lt;EN:AnalysisResult&gt;</t>
  </si>
  <si>
    <t>&lt;EN:Result&gt;</t>
  </si>
  <si>
    <t>&lt;/EN:Result&gt;</t>
  </si>
  <si>
    <t>&lt;/EN:AnalysisResult&gt;</t>
  </si>
  <si>
    <t>&lt;EN:QAQCSummary&gt;</t>
  </si>
  <si>
    <t>&lt;/EN:QAQCSummary&gt;</t>
  </si>
  <si>
    <t>&lt;/EN:AnalysisResultInformation&gt;</t>
  </si>
  <si>
    <t>&lt;/EN:Sample&gt;</t>
  </si>
  <si>
    <t>&lt;/EN:LabReport&gt;</t>
  </si>
  <si>
    <t>&lt;/EN:Submission&gt;</t>
  </si>
  <si>
    <t>&lt;/EN:eDWR&gt;</t>
  </si>
  <si>
    <t>&lt;EN:Submission&gt;</t>
  </si>
  <si>
    <t>XML</t>
  </si>
  <si>
    <t>Rule Code</t>
  </si>
  <si>
    <t>Sample Type Code</t>
  </si>
  <si>
    <t>Compliance Indicator</t>
  </si>
  <si>
    <t>Original Sample ID</t>
  </si>
  <si>
    <t>Original Sample Date</t>
  </si>
  <si>
    <t>Original Sample Lab ID</t>
  </si>
  <si>
    <t>Repeat Location Code</t>
  </si>
  <si>
    <t>Data Quality</t>
  </si>
  <si>
    <t>9602</t>
  </si>
  <si>
    <t>DS001</t>
  </si>
  <si>
    <t>TC</t>
  </si>
  <si>
    <t>RP</t>
  </si>
  <si>
    <t>Y</t>
  </si>
  <si>
    <t>14:20:00</t>
  </si>
  <si>
    <t>DWN</t>
  </si>
  <si>
    <t>DOWNSTREAM</t>
  </si>
  <si>
    <t>DN</t>
  </si>
  <si>
    <t>10:10:00</t>
  </si>
  <si>
    <t>A</t>
  </si>
  <si>
    <t>Repeat Sample, TC Absent, Spec Absent</t>
  </si>
  <si>
    <t>Routine Sample, TC Absent, Spec Absent</t>
  </si>
  <si>
    <t>RT</t>
  </si>
  <si>
    <t>Routine Sample, TC Absent</t>
  </si>
  <si>
    <t>Routine Sample, TC Present, Spec Absent</t>
  </si>
  <si>
    <t>P</t>
  </si>
  <si>
    <t>801 W MEMORIAL</t>
  </si>
  <si>
    <t>Routine Sample, TC Present, Spec Present</t>
  </si>
  <si>
    <t>Repeat Sample, TC Absent</t>
  </si>
  <si>
    <t>UP</t>
  </si>
  <si>
    <t>UPSTREAM</t>
  </si>
  <si>
    <t>Sample Reject Reason</t>
  </si>
  <si>
    <t>Repeat Sample, TC Present, Spec Absent</t>
  </si>
  <si>
    <t>OTH</t>
  </si>
  <si>
    <t>OTHER</t>
  </si>
  <si>
    <t>OT</t>
  </si>
  <si>
    <t>Repeat Sample, TC Present, Spec Present</t>
  </si>
  <si>
    <t>Line Test Sample, TC Absent</t>
  </si>
  <si>
    <t>N</t>
  </si>
  <si>
    <t>LT</t>
  </si>
  <si>
    <t>LINE TEST</t>
  </si>
  <si>
    <t>Routine Sample Rejected</t>
  </si>
  <si>
    <t>BR</t>
  </si>
  <si>
    <t>Routine Sample Result Rejected</t>
  </si>
  <si>
    <t>R</t>
  </si>
  <si>
    <t>LE</t>
  </si>
  <si>
    <t>OS</t>
  </si>
  <si>
    <t>ORIGINAL SITE</t>
  </si>
  <si>
    <t>OR</t>
  </si>
  <si>
    <t>17A</t>
  </si>
  <si>
    <t>13404 N MERIDIAN</t>
  </si>
  <si>
    <t>12401 N SANTE FE</t>
  </si>
  <si>
    <t>13636 N BRYANT</t>
  </si>
  <si>
    <t>DURANT, KEVIN</t>
  </si>
  <si>
    <t>COLLISON, NICK</t>
  </si>
  <si>
    <t>WESTBROOK, RUSSELL</t>
  </si>
  <si>
    <t>Free</t>
  </si>
  <si>
    <t>Total</t>
  </si>
  <si>
    <t>Chlorine Residual</t>
  </si>
  <si>
    <t>Repeat Sample Information</t>
  </si>
  <si>
    <t>Sample 
Comments</t>
  </si>
  <si>
    <t>Collector 
Name</t>
  </si>
  <si>
    <t>Interference Reason</t>
  </si>
  <si>
    <t>Analysis Reject Reason</t>
  </si>
  <si>
    <t>Total Coliform</t>
  </si>
  <si>
    <t>&lt;EN:LabAccreditationIdentifier&gt;%&lt;/EN:LabAccreditationIdentifier&gt;</t>
  </si>
  <si>
    <t>&lt;EN:StateSampleIdentifier&gt;%&lt;/EN:StateSampleIdentifier&gt;</t>
  </si>
  <si>
    <t>&lt;EN:LabSampleIdentifier&gt;%&lt;/EN:LabSampleIdentifier&gt;</t>
  </si>
  <si>
    <t>&lt;EN:PWSIdentifier&gt;%&lt;/EN:PWSIdentifier&gt;</t>
  </si>
  <si>
    <t>&lt;EN:PWSFacilityIdentifier&gt;%&lt;/EN:PWSFacilityIdentifier&gt;</t>
  </si>
  <si>
    <t>&lt;EN:SampleRuleCode&gt;%&lt;/EN:SampleRuleCode&gt;</t>
  </si>
  <si>
    <t>&lt;EN:SampleMonitoringTypeCode&gt;%&lt;/EN:SampleMonitoringTypeCode&gt;</t>
  </si>
  <si>
    <t>&lt;EN:ComplianceSampleIndicator&gt;%&lt;/EN:ComplianceSampleIndicator&gt;</t>
  </si>
  <si>
    <t>&lt;EN:OriginalSampleIdentifier&gt;%&lt;/EN:OriginalSampleIdentifier&gt;</t>
  </si>
  <si>
    <t>&lt;EN:OriginalSampleCollectionDate&gt;%&lt;/EN:OriginalSampleCollectionDate&gt;</t>
  </si>
  <si>
    <t>&lt;facid:IndividualFullName&gt;%&lt;/facid:IndividualFullName&gt;</t>
  </si>
  <si>
    <t>&lt;EN:SampleCollectionEndDate&gt;%&lt;/EN:SampleCollectionEndDate&gt;</t>
  </si>
  <si>
    <t>&lt;EN:SampleCollectionEndTime&gt;%&lt;/EN:SampleCollectionEndTime&gt;</t>
  </si>
  <si>
    <t>&lt;EN:SampleLaboratoryReceiptDate&gt;%&lt;/EN:SampleLaboratoryReceiptDate&gt;</t>
  </si>
  <si>
    <t>&lt;EN:SampleRejectionReasonCode&gt;%&lt;/EN:SampleRejectionReasonCode&gt;</t>
  </si>
  <si>
    <t>&lt;EN:MeasurementValue&gt;%&lt;/EN:MeasurementValue&gt;</t>
  </si>
  <si>
    <t>&lt;EN:SpecializedMeasurementTypeCode&gt;%&lt;/EN:SpecializedMeasurementTypeCode&gt;</t>
  </si>
  <si>
    <t>&lt;EN:Comments&gt;%&lt;/EN:Comments&gt;</t>
  </si>
  <si>
    <t>&lt;EN:SampleLocationIdentifier&gt;%&lt;/EN:SampleLocationIdentifier&gt;</t>
  </si>
  <si>
    <t>&lt;EN:SampleLocationName&gt;%&lt;/EN:SampleLocationName&gt;</t>
  </si>
  <si>
    <t>&lt;EN:SampleRepeatLocationCode&gt;%&lt;/EN:SampleRepeatLocationCode&gt;</t>
  </si>
  <si>
    <t>&lt;EN:AnalysisStartDate&gt;%&lt;/EN:AnalysisStartDate&gt;</t>
  </si>
  <si>
    <t>&lt;EN:AnalysisStartTime&gt;%&lt;/EN:AnalysisStartTime&gt;</t>
  </si>
  <si>
    <t>&lt;EN:MeasurementQualifier&gt;%&lt;/EN:MeasurementQualifier&gt;</t>
  </si>
  <si>
    <t>&lt;EN:DataQualityCode&gt;%&lt;/EN:DataQualityCode&gt;</t>
  </si>
  <si>
    <t>&lt;EN:DataQualityRejectCode&gt;%&lt;/EN:DataQualityRejectCode&gt;</t>
  </si>
  <si>
    <t>DATA NOTES
(field not used or submitted)</t>
  </si>
  <si>
    <t>FIELD</t>
  </si>
  <si>
    <t>NOTE</t>
  </si>
  <si>
    <t>OPTIONALITY</t>
  </si>
  <si>
    <t>CRITERIA</t>
  </si>
  <si>
    <t>For Lab use only - not used in creating XML</t>
  </si>
  <si>
    <t>Optional</t>
  </si>
  <si>
    <t>Mandatory</t>
  </si>
  <si>
    <t>Lab assigned ID number for sample</t>
  </si>
  <si>
    <t>Indicates whether sample is for compliance {Y, N}</t>
  </si>
  <si>
    <t>Date of sample collection.  Format must be mm/dd/yyyy</t>
  </si>
  <si>
    <t xml:space="preserve">If supplied, format must be LASTNAME, FIRSTNAME  </t>
  </si>
  <si>
    <t>Date of sample received in lab.  If supplied, format must be mm/dd/yyyy</t>
  </si>
  <si>
    <t>State assigned PWSID number for water system {Permitted value depends on water system (ie OK1234567)}</t>
  </si>
  <si>
    <t>Sample Comments</t>
  </si>
  <si>
    <t>Comments about sample collection or analysis</t>
  </si>
  <si>
    <t>&lt;EN:MeasurementUnit&gt;MG/L&lt;/EN:MeasurementUnit&gt;</t>
  </si>
  <si>
    <t>Conditional</t>
  </si>
  <si>
    <t>Time of sample collection.  Format must be hh:mm:ss on 24 hr clock</t>
  </si>
  <si>
    <t>Reason presence of coliform may be invalid due to interference.  {TNTC (too numberous to count), CNFG (confluent growth), TCNG (turbid culture, no gas)}</t>
  </si>
  <si>
    <t>Required if data quality if Rejected.  {IF (instrument failure), LE (lab error), LC (lab not certified), OT (other), RC (requester cancelled), WR (water system rejected)}</t>
  </si>
  <si>
    <t>Total coliform analysis result {A (absent), P (present)}</t>
  </si>
  <si>
    <t>Total coliform analysis data quality indicator {A (accepted), R (rejected)}</t>
  </si>
  <si>
    <t>Sample results data is entered on the 'Sample Results' tab of this spreadsheet.  Cells highlighted in red are required.  Cells highlighted in orange indicate invalid values.  Complete validation on all fields is beyond the scope of this spreadsheet as validation of system, facility and sample point ID codes is not possible without a live data connection to DEQ servers.  This data should be provided by the system and may be verified by using DEQ's website at http://sdwis.deq.state.ok.us</t>
  </si>
  <si>
    <t>Entering Data…</t>
  </si>
  <si>
    <t>Submitting Data…</t>
  </si>
  <si>
    <t>Field Descriptions…</t>
  </si>
  <si>
    <t>Descriptions of the data fields on the 'Sample Results' tab are below.  The table shows the field names, optionality and criteria (including a description, data format, and permitted values).</t>
  </si>
  <si>
    <t>Using The TCR Lab Data 2 XML Spreadsheet</t>
  </si>
  <si>
    <t>END SAMPLE</t>
  </si>
  <si>
    <t>RESULT FOR 3014</t>
  </si>
  <si>
    <t>RESULT FOR 3100</t>
  </si>
  <si>
    <t>SAMPLE LOCATION</t>
  </si>
  <si>
    <t>SAMPLE IDENTIFICATION</t>
  </si>
  <si>
    <t>SAMPLE IDENTIFICATION (PART 2)</t>
  </si>
  <si>
    <t>RESULT FOR 3014 (PART 2)</t>
  </si>
  <si>
    <t>RESULT FOR 3100 (PART 2)</t>
  </si>
  <si>
    <t xml:space="preserve">COMBINED XML </t>
  </si>
  <si>
    <t>B</t>
  </si>
  <si>
    <t>C</t>
  </si>
  <si>
    <t>D</t>
  </si>
  <si>
    <t>E</t>
  </si>
  <si>
    <t>F</t>
  </si>
  <si>
    <t>G</t>
  </si>
  <si>
    <t>H</t>
  </si>
  <si>
    <t>I</t>
  </si>
  <si>
    <t>J</t>
  </si>
  <si>
    <t>K</t>
  </si>
  <si>
    <t>L</t>
  </si>
  <si>
    <t>M</t>
  </si>
  <si>
    <t>O</t>
  </si>
  <si>
    <t>Q</t>
  </si>
  <si>
    <t>S</t>
  </si>
  <si>
    <t>T</t>
  </si>
  <si>
    <t>U</t>
  </si>
  <si>
    <t>V</t>
  </si>
  <si>
    <t>W</t>
  </si>
  <si>
    <t>X</t>
  </si>
  <si>
    <t>Z</t>
  </si>
  <si>
    <t>AA</t>
  </si>
  <si>
    <t>AB</t>
  </si>
  <si>
    <t>AC</t>
  </si>
  <si>
    <t>AD</t>
  </si>
  <si>
    <t>AE</t>
  </si>
  <si>
    <t>AF</t>
  </si>
  <si>
    <t>COLUMN</t>
  </si>
  <si>
    <t>OK1020902</t>
  </si>
  <si>
    <t>TEST DATA - Routine Sample (TC Absent)</t>
  </si>
  <si>
    <t>TEST DATA - Routine Sample (TC Absent/Spec Absent)</t>
  </si>
  <si>
    <t>TEST DATA - Routine Sample (TC Present/Spec Absent)</t>
  </si>
  <si>
    <t>TEST DATA - Routine Sample (TC Present/Spec Present)</t>
  </si>
  <si>
    <t>TEST DATA - Repeat Upstream: 13600 N BRYANT</t>
  </si>
  <si>
    <t>TEST DATA - Repeat Downstream: 13707 N BRYANT</t>
  </si>
  <si>
    <t>TEST DATA - Repeat Downstream: 14000 N BRYANT</t>
  </si>
  <si>
    <t>TEST DATA - Repeat Downstream: 13636 N BRYANT</t>
  </si>
  <si>
    <t>TEST DATA - Line Test: 101 N ROBINSON</t>
  </si>
  <si>
    <t>TEST DATA - Rejected Sample</t>
  </si>
  <si>
    <t>TEST DATA - Routine Sample Result Rejected</t>
  </si>
  <si>
    <t>Lab sample data must now be submitted to DEQ in XML format.  Assuming the proper data is input into the 'Sample Results' tab, this spreadsheet will create properly formatted XML for submission to DEQ.  Once all data has been input into the 'Sample Results' tab, simply copy then paste all the contents of the 'XML to Submit to DEQ' tab into a text editor (such as Notepad) and save with a filename indicating the lab, sample types, date and the extension of xml.  For example, TCR samples submitted on March 31, 2009 from the State Environmental Lab (ID # 30001) would be in a file named '30001TCR20090331.xml'.  This file can then be submitted to DEQ.</t>
  </si>
  <si>
    <t>Lab Received Date</t>
  </si>
  <si>
    <t>&lt;EN:MethodIdentifier&gt;9223B-PA&lt;/EN:MethodIdentifier&gt;</t>
  </si>
  <si>
    <t>&lt;EN:MeasurementValue&gt;100&lt;/EN:MeasurementValue&gt;</t>
  </si>
  <si>
    <t>&lt;EN:StateClassificationCode&gt;TC&lt;/EN:StateClassificationCode&gt;</t>
  </si>
  <si>
    <t>&lt;EN:AnalyteCode&gt;3014&lt;/EN:AnalyteCode&gt;</t>
  </si>
  <si>
    <t>&lt;EN:LabAccreditationAuthorityName&gt;STATE&lt;/EN:LabAccreditationAuthorityName&gt;</t>
  </si>
  <si>
    <t>E-Coli</t>
  </si>
  <si>
    <t>E-coli result {A (absent), P (present)}    Required if total coliform is Present.</t>
  </si>
  <si>
    <t>E-coli analysis data quality indicator {A (accepted), R (rejected)}</t>
  </si>
  <si>
    <t>Date analysis began.  Format must be mm/dd/yyyy and cannot be earlier than collection date.</t>
  </si>
  <si>
    <t>Time analysis began. Format must be hh:mm:ss on 24 hr clock</t>
  </si>
  <si>
    <t>Collector Name</t>
  </si>
  <si>
    <t>Residual Type</t>
  </si>
  <si>
    <t>Type</t>
  </si>
  <si>
    <t>Value (Mg/L)</t>
  </si>
  <si>
    <t>Must specify if residual value is provided {Free, Total}</t>
  </si>
  <si>
    <t>Chlorine residual value in Mg/L</t>
  </si>
  <si>
    <t>Date</t>
  </si>
  <si>
    <t>Time</t>
  </si>
  <si>
    <t>Lab Received</t>
  </si>
  <si>
    <t>Sample Collection</t>
  </si>
  <si>
    <t>Lab Analysis</t>
  </si>
  <si>
    <t>Compliance
Indicator</t>
  </si>
  <si>
    <t>Sample 
Type Code</t>
  </si>
  <si>
    <t>Rule 
Code</t>
  </si>
  <si>
    <t>Sample 
Point Name</t>
  </si>
  <si>
    <t>Sample Point
Identifier</t>
  </si>
  <si>
    <t>Facility
Identifier</t>
  </si>
  <si>
    <t>System
Identifier</t>
  </si>
  <si>
    <t>State Lab
Identifier</t>
  </si>
  <si>
    <t>Sample 
Number</t>
  </si>
  <si>
    <t>Totoal Coliform Analysis</t>
  </si>
  <si>
    <t>Result</t>
  </si>
  <si>
    <t>E-Coli Analysis</t>
  </si>
  <si>
    <t>Sample
Reject Reason</t>
  </si>
  <si>
    <t>Assumptions…</t>
  </si>
  <si>
    <t>Lab's identification number as issued by the state</t>
  </si>
  <si>
    <t>In an effort to simply data entry, this spreadsheet assumes the following: 1) Lab indentification numbers provided will be those issued by the state, 2) Analysis will be run Total Coliform and E-Coli (if needed), 3) Analysis will be run using 9223B-PA method.  IF THESE ASSUMPTIONS ARE NOT VALID, DO NOT USE THE XML GENERATED BY THIS SPREADSHEET FOR REPORTING!!</t>
  </si>
  <si>
    <t>This spreadsheet will only support up to 
50 samples as one time.</t>
  </si>
  <si>
    <t>State Lab Identifier</t>
  </si>
  <si>
    <t>Sample Number</t>
  </si>
  <si>
    <t>System Identifier</t>
  </si>
  <si>
    <t>Sample Collection Date</t>
  </si>
  <si>
    <t>Sample Collection Time</t>
  </si>
  <si>
    <t>Lab Analysis Date</t>
  </si>
  <si>
    <t xml:space="preserve">Lab Analysis Time </t>
  </si>
  <si>
    <t>&lt;EN:eDWR xmlns:EN="urn:us:net:exchangenetwork" xmlns:facid="http://www.epa.gov/xml" xmlns:xsi="http://www.w3.org/2001/XMLSchema-instance" xsi:schemaLocation="urn:us:net:exchangenetwork http://10.16.11.45:8080/XMLSampling/Schemas/SDWIS_eDWR_v2.0.xsd"&gt;</t>
  </si>
  <si>
    <t>Total Coliform Analysis</t>
  </si>
  <si>
    <t>IBAKA, SERGE</t>
  </si>
  <si>
    <t>ADAMS, STEVEN</t>
  </si>
  <si>
    <t>PERKINS, KENDRICK</t>
  </si>
  <si>
    <t>GWR Triggered Sample, TC Absent</t>
  </si>
  <si>
    <t>WL001</t>
  </si>
  <si>
    <t>Well 1</t>
  </si>
  <si>
    <t>TG</t>
  </si>
  <si>
    <t>SEFOLOSHA, TABO</t>
  </si>
  <si>
    <t>TEST DATA - GWR Triggered (TC Absent)</t>
  </si>
  <si>
    <t>GWR Triggered Sample, TC Present</t>
  </si>
  <si>
    <t>WL002</t>
  </si>
  <si>
    <t>Well 2</t>
  </si>
  <si>
    <t>TEST DATA - GWR Triggered (TC Present</t>
  </si>
  <si>
    <t>&lt;EN:eDWR xmlns:EN="urn:us:net:exchangenetwork" xmlns:facid="http://www.epa.gov/xml" xmlns:xsi="http://www.w3.org/2001/XMLSchema-instance" xsi:schemaLocation="urn:us:net:exchangenetwork http://10.16.11.45:8080/XMLSampling/Schemas/SDWIS_eDWR_v2.0.xsd"&gt;&lt;EN:Submission&gt;&lt;EN:LabReport&gt;&lt;EN:LabIdentification&gt;&lt;EN:LabAccreditation&gt;&lt;EN:LabAccreditationIdentifier&gt;30001&lt;/EN:LabAccreditationIdentifier&gt;&lt;EN:LabAccreditationAuthorityName&gt;STATE&lt;/EN:LabAccreditationAuthorityName&gt;&lt;/EN:LabAccreditation&gt;&lt;/EN:LabIdentification&gt;</t>
  </si>
  <si>
    <t>&lt;EN:Sample&gt;&lt;EN:SampleIdentification&gt;&lt;EN:StateSampleIdentifier&gt;2013114TEST_RTA&lt;/EN:StateSampleIdentifier&gt;&lt;EN:LabSampleIdentifier&gt;2013114TEST_RTA&lt;/EN:LabSampleIdentifier&gt;&lt;EN:PWSIdentifier&gt;OK1020902&lt;/EN:PWSIdentifier&gt;&lt;EN:PWSFacilityIdentifier&gt;DS001&lt;/EN:PWSFacilityIdentifier&gt;&lt;EN:SampleRuleCode&gt;TC&lt;/EN:SampleRuleCode&gt;&lt;EN:SampleMonitoringTypeCode&gt;RT&lt;/EN:SampleMonitoringTypeCode&gt;&lt;EN:ComplianceSampleIndicator&gt;Y&lt;/EN:ComplianceSampleIndicator&gt;&lt;EN:SampleCollector&gt;&lt;facid:IndividualFullName&gt;DURANT, KEVIN&lt;/facid:IndividualFullName&gt;&lt;/EN:SampleCollector&gt;&lt;EN:SampleCollectionEndDate&gt;2013-10-30&lt;/EN:SampleCollectionEndDate&gt;&lt;EN:SampleCollectionEndTime&gt;14:20:00&lt;/EN:SampleCollectionEndTime&gt;&lt;EN:SampleLaboratoryReceiptDate&gt;2013-10-30&lt;/EN:SampleLaboratoryReceiptDate&gt;&lt;EN:SpecializedMeasurement&gt;&lt;EN:MeasurementValue&gt;1.2&lt;/EN:MeasurementValue&gt;&lt;EN:MeasurementUnit&gt;MG/L&lt;/EN:MeasurementUnit&gt;&lt;EN:SpecializedMeasurementTypeCode&gt;TotalChlorineResidual&lt;/EN:SpecializedMeasurementTypeCode&gt;&lt;/EN:SpecializedMeasurement&gt;&lt;EN:SampleComments&gt;&lt;EN:Comments&gt;TEST DATA - Routine Sample (TC Absent)&lt;/EN:Comments&gt;&lt;/EN:SampleComments&gt;&lt;EN:StateClassificationCode&gt;TC&lt;/EN:StateClassificationCode&gt;&lt;/EN:SampleIdentification&gt;&lt;EN:SampleLocationIdentification&gt;&lt;EN:SampleLocationIdentifier&gt;177&lt;/EN:SampleLocationIdentifier&gt;&lt;EN:SampleLocationName&gt;801 W MEMORIAL&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3100&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</si>
  <si>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TAA&lt;/EN:StateSampleIdentifier&gt;&lt;EN:LabSampleIdentifier&gt;2013114TEST_RTAA&lt;/EN:LabSampleIdentifier&gt;&lt;EN:PWSIdentifier&gt;OK1020902&lt;/EN:PWSIdentifier&gt;&lt;EN:PWSFacilityIdentifier&gt;DS001&lt;/EN:PWSFacilityIdentifier&gt;&lt;EN:SampleRuleCode&gt;TC&lt;/EN:SampleRuleCode&gt;&lt;EN:SampleMonitoringTypeCode&gt;RT&lt;/EN:SampleMonitoringTypeCode&gt;&lt;EN:ComplianceSampleIndicator&gt;Y&lt;/EN:ComplianceSampleIndicator&gt;&lt;EN:SampleCollector&gt;&lt;facid:IndividualFullName&gt;DURANT, KEVIN&lt;/facid:IndividualFullName&gt;&lt;/EN:SampleCollector&gt;&lt;EN:SampleCollectionEndDate&gt;2013-10-30&lt;/EN:SampleCollectionEndDate&gt;&lt;EN:SampleCollectionEndTime&gt;14:20:00&lt;/EN:SampleCollectionEndTime&gt;&lt;EN:SampleLaboratoryReceiptDate&gt;2013-10-30&lt;/EN:SampleLaboratoryReceiptDate&gt;&lt;EN:SampleComments&gt;&lt;EN:Comments&gt;TEST DATA - Routine Sample (TC Absent/Spec Absent)&lt;/EN:Comments&gt;&lt;/EN:SampleComments&gt;&lt;EN:StateClassificationCode&gt;TC&lt;/EN:StateClassificationCode&gt;&lt;/EN:SampleIdentification&gt;&lt;EN:SampleLocationIdentification&gt;&lt;EN:SampleLocationIdentifier&gt;17A&lt;/EN:SampleLocationIdentifier&gt;&lt;EN:SampleLocationName&gt;13404 N MERIDIAN&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3100&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</si>
  <si>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TPA&lt;/EN:StateSampleIdentifier&gt;&lt;EN:LabSampleIdentifier&gt;2013114TEST_RTPA&lt;/EN:LabSampleIdentifier&gt;&lt;EN:PWSIdentifier&gt;OK1020902&lt;/EN:PWSIdentifier&gt;&lt;EN:PWSFacilityIdentifier&gt;DS001&lt;/EN:PWSFacilityIdentifier&gt;&lt;EN:SampleRuleCode&gt;TC&lt;/EN:SampleRuleCode&gt;&lt;EN:SampleMonitoringTypeCode&gt;RT&lt;/EN:SampleMonitoringTypeCode&gt;&lt;EN:ComplianceSampleIndicator&gt;Y&lt;/EN:ComplianceSampleIndicator&gt;&lt;EN:SampleCollector&gt;&lt;facid:IndividualFullName&gt;WESTBROOK, RUSSELL&lt;/facid:IndividualFullName&gt;&lt;/EN:SampleCollector&gt;&lt;EN:SampleCollectionEndDate&gt;2013-10-30&lt;/EN:SampleCollectionEndDate&gt;&lt;EN:SampleCollectionEndTime&gt;14:20:00&lt;/EN:SampleCollectionEndTime&gt;&lt;EN:SampleLaboratoryReceiptDate&gt;2013-10-30&lt;/EN:SampleLaboratoryReceiptDate&gt;&lt;EN:SampleComments&gt;&lt;EN:Comments&gt;TEST DATA - Routine Sample (TC Present/Spec Absent)&lt;/EN:Comments&gt;&lt;/EN:SampleComments&gt;&lt;EN:StateClassificationCode&gt;TC&lt;/EN:StateClassificationCode&gt;&lt;/EN:SampleIdentification&gt;&lt;EN:SampleLocationIdentification&gt;&lt;EN:SampleLocationIdentifier&gt;178&lt;/EN:SampleLocationIdentifier&gt;&lt;EN:SampleLocationName&gt;12401 N SANTE FE&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3100&lt;/EN:AnalyteCode&gt;&lt;/EN:AnalyteIdentification&gt;&lt;EN:AnalysisResult&gt;&lt;EN:Result&gt;&lt;EN:MeasurementQualifier&gt;P&lt;/EN:MeasurementQualifier&gt;&lt;/EN:Result&gt;&lt;/EN:AnalysisResult&gt;&lt;EN:QAQCSummary&gt;&lt;EN:DataQualityCode&gt;A&lt;/EN:DataQualityCode&gt;&lt;/EN:QAQCSummary&gt;&lt;/EN:AnalysisResultInform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3014&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</si>
  <si>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TPP&lt;/EN:StateSampleIdentifier&gt;&lt;EN:LabSampleIdentifier&gt;2013114TEST_RTPP&lt;/EN:LabSampleIdentifier&gt;&lt;EN:PWSIdentifier&gt;OK1020902&lt;/EN:PWSIdentifier&gt;&lt;EN:PWSFacilityIdentifier&gt;DS001&lt;/EN:PWSFacilityIdentifier&gt;&lt;EN:SampleRuleCode&gt;TC&lt;/EN:SampleRuleCode&gt;&lt;EN:SampleMonitoringTypeCode&gt;RT&lt;/EN:SampleMonitoringTypeCode&gt;&lt;EN:ComplianceSampleIndicator&gt;Y&lt;/EN:ComplianceSampleIndicator&gt;&lt;EN:SampleCollector&gt;&lt;facid:IndividualFullName&gt;WESTBROOK, RUSSELL&lt;/facid:IndividualFullName&gt;&lt;/EN:SampleCollector&gt;&lt;EN:SampleCollectionEndDate&gt;2013-10-30&lt;/EN:SampleCollectionEndDate&gt;&lt;EN:SampleCollectionEndTime&gt;14:20:00&lt;/EN:SampleCollectionEndTime&gt;&lt;EN:SampleLaboratoryReceiptDate&gt;2013-10-30&lt;/EN:SampleLaboratoryReceiptDate&gt;&lt;EN:SpecializedMeasurement&gt;&lt;EN:MeasurementValue&gt;1.2&lt;/EN:MeasurementValue&gt;&lt;EN:MeasurementUnit&gt;MG/L&lt;/EN:MeasurementUnit&gt;&lt;EN:SpecializedMeasurementTypeCode&gt;FreeChlorineResidual&lt;/EN:SpecializedMeasurementTypeCode&gt;&lt;/EN:SpecializedMeasurement&gt;&lt;EN:SampleComments&gt;&lt;EN:Comments&gt;TEST DATA - Routine Sample (TC Present/Spec Present)&lt;/EN:Comments&gt;&lt;/EN:SampleComments&gt;&lt;EN:StateClassificationCode&gt;TC&lt;/EN:StateClassificationCode&gt;&lt;/EN:SampleIdentification&gt;&lt;EN:SampleLocationIdentification&gt;&lt;EN:SampleLocationIdentifier&gt;181&lt;/EN:SampleLocationIdentifier&gt;&lt;EN:SampleLocationName&gt;13636 N BRYANT&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3100&lt;/EN:AnalyteCode&gt;&lt;/EN:AnalyteIdentification&gt;&lt;EN:AnalysisResult&gt;&lt;EN:Result&gt;&lt;EN:MeasurementQualifier&gt;P&lt;/EN:MeasurementQualifier&gt;&lt;/EN:Result&gt;&lt;/EN:AnalysisResult&gt;&lt;EN:QAQCSummary&gt;&lt;EN:DataQualityCode&gt;A&lt;/EN:DataQualityCode&gt;&lt;/EN:QAQCSummary&gt;&lt;/EN:AnalysisResultInform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3014&lt;/EN:AnalyteCode&gt;&lt;/EN:AnalyteIdentification&gt;&lt;EN:AnalysisResult&gt;&lt;EN:Result&gt;&lt;EN:MeasurementQualifier&gt;P&lt;/EN:MeasurementQualifier&gt;&lt;/EN:Result&gt;&lt;/EN:AnalysisResult&gt;&lt;EN:QAQCSummary&gt;&lt;EN:DataQualityCode&gt;A&lt;/EN:DataQualityCode&gt;&lt;/EN:QAQCSummary&gt;&lt;/EN:AnalysisResultInformation&gt;&lt;/EN:Sample&gt;</t>
  </si>
  <si>
    <t>&lt;EN:Sample&gt;&lt;EN:SampleIdentification&gt;&lt;EN:StateSampleIdentifier&gt;2013114TEST_RPA&lt;/EN:StateSampleIdentifier&gt;&lt;EN:LabSampleIdentifier&gt;2013114TEST_RPA&lt;/EN:LabSampleIdentifier&gt;&lt;EN:PWSIdentifier&gt;OK1020902&lt;/EN:PWSIdentifier&gt;&lt;EN:PWSFacilityIdentifier&gt;DS001&lt;/EN:PWSFacilityIdentifier&gt;&lt;EN:SampleRuleCode&gt;TC&lt;/EN:SampleRuleCode&gt;&lt;EN:SampleMonitoringTypeCode&gt;RP&lt;/EN:SampleMonitoringTypeCode&gt;&lt;EN:ComplianceSampleIndicator&gt;Y&lt;/EN:ComplianceSampleIndicator&gt;&lt;EN:OriginalSampleIdentification&gt;&lt;EN:OriginalSampleIdentifier&gt;2013114TEST_RTPP&lt;/EN:OriginalSampleIdentifier&gt;&lt;EN:OriginalSampleCollectionDate&gt;2013-10-30&lt;/EN:OriginalSampleCollectionDate&gt;&lt;EN:OriginalSampleLabAccreditation&gt;&lt;EN:LabAccreditationIdentifier&gt;9602&lt;/EN:LabAccreditationIdentifier&gt;&lt;EN:LabAccreditationAuthorityName&gt;STATE&lt;/EN:LabAccreditationAuthorityName&gt;&lt;/EN:OriginalSampleLabAccreditation&gt;&lt;/EN:OriginalSampleIdentification&gt;&lt;EN:SampleCollector&gt;&lt;facid:IndividualFullName&gt;COLLISON, NICK&lt;/facid:IndividualFullName&gt;&lt;/EN:SampleCollector&gt;&lt;EN:SampleCollectionEndDate&gt;2013-11-01&lt;/EN:SampleCollectionEndDate&gt;&lt;EN:SampleCollectionEndTime&gt;14:20:00&lt;/EN:SampleCollectionEndTime&gt;&lt;EN:SampleLaboratoryReceiptDate&gt;2013-11-01&lt;/EN:SampleLaboratoryReceiptDate&gt;&lt;EN:SampleComments&gt;&lt;EN:Comments&gt;TEST DATA - Repeat Upstream: 13600 N BRYANT&lt;/EN:Comments&gt;&lt;/EN:SampleComments&gt;&lt;EN:StateClassificationCode&gt;TC&lt;/EN:StateClassificationCode&gt;&lt;/EN:SampleIdentification&gt;&lt;EN:SampleLocationIdentification&gt;&lt;EN:SampleLocationIdentifier&gt;UP&lt;/EN:SampleLocationIdentifier&gt;&lt;EN:SampleLocationName&gt;UPSTREAM&lt;/EN:SampleLocationName&gt;&lt;EN:SampleRepeatLocationCode&gt;UP&lt;/EN:SampleRepeatLocationCod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-11-01&lt;/EN:AnalysisStartDate&gt;&lt;EN:AnalysisStartTime&gt;10:10:00&lt;/EN:AnalysisStartTime&gt;&lt;/EN:LabAnalysisIdentification&gt;&lt;EN:AnalyteIdentification&gt;&lt;EN:AnalyteCode&gt;3100&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</si>
  <si>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PAA&lt;/EN:StateSampleIdentifier&gt;&lt;EN:LabSampleIdentifier&gt;2013114TEST_RPAA&lt;/EN:LabSampleIdentifier&gt;&lt;EN:PWSIdentifier&gt;OK1020902&lt;/EN:PWSIdentifier&gt;&lt;EN:PWSFacilityIdentifier&gt;DS001&lt;/EN:PWSFacilityIdentifier&gt;&lt;EN:SampleRuleCode&gt;TC&lt;/EN:SampleRuleCode&gt;&lt;EN:SampleMonitoringTypeCode&gt;RP&lt;/EN:SampleMonitoringTypeCode&gt;&lt;EN:ComplianceSampleIndicator&gt;Y&lt;/EN:ComplianceSampleIndicator&gt;&lt;EN:OriginalSampleIdentification&gt;&lt;EN:OriginalSampleIdentifier&gt;2013114TEST_RTPP&lt;/EN:OriginalSampleIdentifier&gt;&lt;EN:OriginalSampleCollectionDate&gt;2013-10-30&lt;/EN:OriginalSampleCollectionDate&gt;&lt;EN:OriginalSampleLabAccreditation&gt;&lt;EN:LabAccreditationIdentifier&gt;9602&lt;/EN:LabAccreditationIdentifier&gt;&lt;EN:LabAccreditationAuthorityName&gt;STATE&lt;/EN:LabAccreditationAuthorityName&gt;&lt;/EN:OriginalSampleLabAccreditation&gt;&lt;/EN:OriginalSampleIdentification&gt;&lt;EN:SampleCollector&gt;&lt;facid:IndividualFullName&gt;COLLISON, NICK&lt;/facid:IndividualFullName&gt;&lt;/EN:SampleCollector&gt;&lt;EN:SampleCollectionEndDate&gt;2013-11-01&lt;/EN:SampleCollectionEndDate&gt;&lt;EN:SampleCollectionEndTime&gt;14:20:00&lt;/EN:SampleCollectionEndTime&gt;&lt;EN:SampleLaboratoryReceiptDate&gt;2013-11-01&lt;/EN:SampleLaboratoryReceiptDate&gt;&lt;EN:SpecializedMeasurement&gt;&lt;EN:MeasurementValue&gt;1.2&lt;/EN:MeasurementValue&gt;&lt;EN:MeasurementUnit&gt;MG/L&lt;/EN:MeasurementUnit&gt;&lt;EN:SpecializedMeasurementTypeCode&gt;FreeChlorineResidual&lt;/EN:SpecializedMeasurementTypeCode&gt;&lt;/EN:SpecializedMeasurement&gt;&lt;EN:SampleComments&gt;&lt;EN:Comments&gt;TEST DATA - Repeat Downstream: 13707 N BRYANT&lt;/EN:Comments&gt;&lt;/EN:SampleComments&gt;&lt;EN:StateClassificationCode&gt;TC&lt;/EN:StateClassificationCode&gt;&lt;/EN:SampleIdentification&gt;&lt;EN:SampleLocationIdentification&gt;&lt;EN:SampleLocationIdentifier&gt;DWN&lt;/EN:SampleLocationIdentifier&gt;&lt;EN:SampleLocationName&gt;DOWNSTREAM&lt;/EN:SampleLocationName&gt;&lt;EN:SampleRepeatLocationCode&gt;DN&lt;/EN:SampleRepeatLocationCod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-11-01&lt;/EN:AnalysisStartDate&gt;&lt;EN:AnalysisStartTime&gt;10:10:00&lt;/EN:AnalysisStartTime&gt;&lt;/EN:LabAnalysisIdentification&gt;&lt;EN:AnalyteIdentification&gt;&lt;EN:AnalyteCode&gt;3100&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</si>
  <si>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PPA&lt;/EN:StateSampleIdentifier&gt;&lt;EN:LabSampleIdentifier&gt;2013114TEST_RPPA&lt;/EN:LabSampleIdentifier&gt;&lt;EN:PWSIdentifier&gt;OK1020902&lt;/EN:PWSIdentifier&gt;&lt;EN:PWSFacilityIdentifier&gt;DS001&lt;/EN:PWSFacilityIdentifier&gt;&lt;EN:SampleRuleCode&gt;TC&lt;/EN:SampleRuleCode&gt;&lt;EN:SampleMonitoringTypeCode&gt;RP&lt;/EN:SampleMonitoringTypeCode&gt;&lt;EN:ComplianceSampleIndicator&gt;Y&lt;/EN:ComplianceSampleIndicator&gt;&lt;EN:OriginalSampleIdentification&gt;&lt;EN:OriginalSampleIdentifier&gt;2013114TEST_RTPP&lt;/EN:OriginalSampleIdentifier&gt;&lt;EN:OriginalSampleCollectionDate&gt;2013-10-30&lt;/EN:OriginalSampleCollectionDate&gt;&lt;EN:OriginalSampleLabAccreditation&gt;&lt;EN:LabAccreditationIdentifier&gt;9602&lt;/EN:LabAccreditationIdentifier&gt;&lt;EN:LabAccreditationAuthorityName&gt;STATE&lt;/EN:LabAccreditationAuthorityName&gt;&lt;/EN:OriginalSampleLabAccreditation&gt;&lt;/EN:OriginalSampleIdentification&gt;&lt;EN:SampleCollector&gt;&lt;facid:IndividualFullName&gt;IBAKA, SERGE&lt;/facid:IndividualFullName&gt;&lt;/EN:SampleCollector&gt;&lt;EN:SampleCollectionEndDate&gt;2013-11-01&lt;/EN:SampleCollectionEndDate&gt;&lt;EN:SampleCollectionEndTime&gt;14:20:00&lt;/EN:SampleCollectionEndTime&gt;&lt;EN:SampleLaboratoryReceiptDate&gt;2013-11-01&lt;/EN:SampleLaboratoryReceiptDate&gt;&lt;EN:SampleComments&gt;&lt;EN:Comments&gt;TEST DATA - Repeat Downstream: 14000 N BRYANT&lt;/EN:Comments&gt;&lt;/EN:SampleComments&gt;&lt;EN:StateClassificationCode&gt;TC&lt;/EN:StateClassificationCode&gt;&lt;/EN:SampleIdentification&gt;&lt;EN:SampleLocationIdentification&gt;&lt;EN:SampleLocationIdentifier&gt;OTH&lt;/EN:SampleLocationIdentifier&gt;&lt;EN:SampleLocationName&gt;OTHER&lt;/EN:SampleLocationName&gt;&lt;EN:SampleRepeatLocationCode&gt;OT&lt;/EN:SampleRepeatLocationCod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-11-01&lt;/EN:AnalysisStartDate&gt;&lt;EN:AnalysisStartTime&gt;10:10:00&lt;/EN:AnalysisStartTime&gt;&lt;/EN:LabAnalysisIdentification&gt;&lt;EN:AnalyteIdentification&gt;&lt;EN:AnalyteCode&gt;3100&lt;/EN:AnalyteCode&gt;&lt;/EN:AnalyteIdentification&gt;&lt;EN:AnalysisResult&gt;&lt;EN:Result&gt;&lt;EN:MeasurementQualifier&gt;P&lt;/EN:MeasurementQualifier&gt;&lt;/EN:Result&gt;&lt;/EN:AnalysisResult&gt;&lt;EN:QAQCSummary&gt;&lt;EN:DataQualityCode&gt;A&lt;/EN:DataQualityCode&gt;&lt;/EN:QAQCSummary&gt;&lt;/EN:AnalysisResultInform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-11-01&lt;/EN:AnalysisStartDate&gt;&lt;EN:AnalysisStartTime&gt;10:10:00&lt;/EN:AnalysisStartTime&gt;&lt;/EN:LabAnalysisIdentification&gt;&lt;EN:AnalyteIdentification&gt;&lt;EN:AnalyteCode&gt;3014&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</si>
  <si>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PPP&lt;/EN:StateSampleIdentifier&gt;&lt;EN:LabSampleIdentifier&gt;2013114TEST_RPPP&lt;/EN:LabSampleIdentifier&gt;&lt;EN:PWSIdentifier&gt;OK1020902&lt;/EN:PWSIdentifier&gt;&lt;EN:PWSFacilityIdentifier&gt;DS001&lt;/EN:PWSFacilityIdentifier&gt;&lt;EN:SampleRuleCode&gt;TC&lt;/EN:SampleRuleCode&gt;&lt;EN:SampleMonitoringTypeCode&gt;RP&lt;/EN:SampleMonitoringTypeCode&gt;&lt;EN:ComplianceSampleIndicator&gt;Y&lt;/EN:ComplianceSampleIndicator&gt;&lt;EN:OriginalSampleIdentification&gt;&lt;EN:OriginalSampleIdentifier&gt;2013114TEST_RTPP&lt;/EN:OriginalSampleIdentifier&gt;&lt;EN:OriginalSampleCollectionDate&gt;2013-10-30&lt;/EN:OriginalSampleCollectionDate&gt;&lt;EN:OriginalSampleLabAccreditation&gt;&lt;EN:LabAccreditationIdentifier&gt;9602&lt;/EN:LabAccreditationIdentifier&gt;&lt;EN:LabAccreditationAuthorityName&gt;STATE&lt;/EN:LabAccreditationAuthorityName&gt;&lt;/EN:OriginalSampleLabAccreditation&gt;&lt;/EN:OriginalSampleIdentification&gt;&lt;EN:SampleCollector&gt;&lt;facid:IndividualFullName&gt;IBAKA, SERGE&lt;/facid:IndividualFullName&gt;&lt;/EN:SampleCollector&gt;&lt;EN:SampleCollectionEndDate&gt;2013-11-01&lt;/EN:SampleCollectionEndDate&gt;&lt;EN:SampleCollectionEndTime&gt;14:20:00&lt;/EN:SampleCollectionEndTime&gt;&lt;EN:SampleLaboratoryReceiptDate&gt;2013-11-01&lt;/EN:SampleLaboratoryReceiptDate&gt;&lt;EN:SpecializedMeasurement&gt;&lt;EN:MeasurementValue&gt;1.2&lt;/EN:MeasurementValue&gt;&lt;EN:MeasurementUnit&gt;MG/L&lt;/EN:MeasurementUnit&gt;&lt;EN:SpecializedMeasurementTypeCode&gt;TotalChlorineResidual&lt;/EN:SpecializedMeasurementTypeCode&gt;&lt;/EN:SpecializedMeasurement&gt;&lt;EN:SampleComments&gt;&lt;EN:Comments&gt;TEST DATA - Repeat Downstream: 13636 N BRYANT&lt;/EN:Comments&gt;&lt;/EN:SampleComments&gt;&lt;EN:StateClassificationCode&gt;TC&lt;/EN:StateClassificationCode&gt;&lt;/EN:SampleIdentification&gt;&lt;EN:SampleLocationIdentification&gt;&lt;EN:SampleLocationIdentifier&gt;OS&lt;/EN:SampleLocationIdentifier&gt;&lt;EN:SampleLocationName&gt;ORIGINAL SITE&lt;/EN:SampleLocationName&gt;&lt;EN:SampleRepeatLocationCode&gt;OR&lt;/EN:SampleRepeatLocationCod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-11-01&lt;/EN:AnalysisStartDate&gt;&lt;EN:AnalysisStartTime&gt;10:10:00&lt;/EN:AnalysisStartTime&gt;&lt;/EN:LabAnalysisIdentification&gt;&lt;EN:AnalyteIdentification&gt;&lt;EN:AnalyteCode&gt;3100&lt;/EN:AnalyteCode&gt;&lt;/EN:AnalyteIdentification&gt;&lt;EN:AnalysisResult&gt;&lt;EN:Result&gt;&lt;EN:MeasurementQualifier&gt;P&lt;/EN:MeasurementQualifier&gt;&lt;/EN:Result&gt;&lt;/EN:AnalysisResult&gt;&lt;EN:QAQCSummary&gt;&lt;EN:DataQualityCode&gt;A&lt;/EN:DataQualityCode&gt;&lt;/EN:QAQCSummary&gt;&lt;/EN:AnalysisResultInform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-11-01&lt;/EN:AnalysisStartDate&gt;&lt;EN:AnalysisStartTime&gt;10:10:00&lt;/EN:AnalysisStartTime&gt;&lt;/EN:LabAnalysisIdentification&gt;&lt;EN:AnalyteIdentification&gt;&lt;EN:AnalyteCode&gt;3014&lt;/EN:AnalyteCode&gt;&lt;/EN:AnalyteIdentification&gt;&lt;EN:AnalysisResult&gt;&lt;EN:Result&gt;&lt;EN:MeasurementQualifier&gt;P&lt;/EN:MeasurementQualifier&gt;&lt;/EN:Result&gt;&lt;/EN:AnalysisResult&gt;&lt;EN:QAQCSummary&gt;&lt;EN:DataQualityCode&gt;A&lt;/EN:DataQualityCode&gt;&lt;/EN:QAQCSummary&gt;&lt;/EN:AnalysisResultInformation&gt;&lt;/EN:Sample&gt;</t>
  </si>
  <si>
    <t>&lt;EN:Sample&gt;&lt;EN:SampleIdentification&gt;&lt;EN:StateSampleIdentifier&gt;2013114TEST_LT&lt;/EN:StateSampleIdentifier&gt;&lt;EN:LabSampleIdentifier&gt;2013114TEST_LT&lt;/EN:LabSampleIdentifier&gt;&lt;EN:PWSIdentifier&gt;OK1020902&lt;/EN:PWSIdentifier&gt;&lt;EN:PWSFacilityIdentifier&gt;DS001&lt;/EN:PWSFacilityIdentifier&gt;&lt;EN:SampleRuleCode&gt;TC&lt;/EN:SampleRuleCode&gt;&lt;EN:SampleMonitoringTypeCode&gt;RT&lt;/EN:SampleMonitoringTypeCode&gt;&lt;EN:ComplianceSampleIndicator&gt;N&lt;/EN:ComplianceSampleIndicator&gt;&lt;EN:SampleCollector&gt;&lt;facid:IndividualFullName&gt;ADAMS, STEVEN&lt;/facid:IndividualFullName&gt;&lt;/EN:SampleCollector&gt;&lt;EN:SampleCollectionEndDate&gt;2013-10-30&lt;/EN:SampleCollectionEndDate&gt;&lt;EN:SampleCollectionEndTime&gt;14:20:00&lt;/EN:SampleCollectionEndTime&gt;&lt;EN:SampleLaboratoryReceiptDate&gt;2013-10-30&lt;/EN:SampleLaboratoryReceiptDate&gt;&lt;EN:SpecializedMeasurement&gt;&lt;EN:MeasurementValue&gt;1.2&lt;/EN:MeasurementValue&gt;&lt;EN:MeasurementUnit&gt;MG/L&lt;/EN:MeasurementUnit&gt;&lt;EN:SpecializedMeasurementTypeCode&gt;TotalChlorineResidual&lt;/EN:SpecializedMeasurementTypeCode&gt;&lt;/EN:SpecializedMeasurement&gt;&lt;EN:SampleComments&gt;&lt;EN:Comments&gt;TEST DATA - Line Test: 101 N ROBINSON&lt;/EN:Comments&gt;&lt;/EN:SampleComments&gt;&lt;EN:StateClassificationCode&gt;TC&lt;/EN:StateClassificationCode&gt;&lt;/EN:SampleIdentification&gt;&lt;EN:SampleLocationIdentification&gt;&lt;EN:SampleLocationIdentifier&gt;LT&lt;/EN:SampleLocationIdentifier&gt;&lt;EN:SampleLocationName&gt;LINE TEST&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-30&lt;/EN:AnalysisStartDate&gt;&lt;EN:AnalysisStartTime&gt;10:10:00&lt;/EN:AnalysisStartTime&gt;&lt;/EN:LabAnalysisIdentification&gt;&lt;EN:AnalyteIdentification&gt;&lt;EN:AnalyteCode&gt;3100&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</si>
  <si>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REJ&lt;/EN:StateSampleIdentifier&gt;&lt;EN:LabSampleIdentifier&gt;2013114TEST_REJ&lt;/EN:LabSampleIdentifier&gt;&lt;EN:PWSIdentifier&gt;OK1020902&lt;/EN:PWSIdentifier&gt;&lt;EN:PWSFacilityIdentifier&gt;DS001&lt;/EN:PWSFacilityIdentifier&gt;&lt;EN:SampleRuleCode&gt;TC&lt;/EN:SampleRuleCode&gt;&lt;EN:SampleMonitoringTypeCode&gt;RT&lt;/EN:SampleMonitoringTypeCode&gt;&lt;EN:ComplianceSampleIndicator&gt;Y&lt;/EN:ComplianceSampleIndicator&gt;&lt;EN:SampleCollector&gt;&lt;facid:IndividualFullName&gt;PERKINS, KENDRICK&lt;/facid:IndividualFullName&gt;&lt;/EN:SampleCollector&gt;&lt;EN:SampleCollectionEndDate&gt;2013-10-31&lt;/EN:SampleCollectionEndDate&gt;&lt;EN:SampleCollectionEndTime&gt;14:20:00&lt;/EN:SampleCollectionEndTime&gt;&lt;EN:SampleLaboratoryReceiptDate&gt;2013-10-31&lt;/EN:SampleLaboratoryReceiptDate&gt;&lt;EN:SampleRejectionReasonCode&gt;BR&lt;/EN:SampleRejectionReasonCode&gt;&lt;EN:SampleComments&gt;&lt;EN:Comments&gt;TEST DATA - Rejected Sample&lt;/EN:Comments&gt;&lt;/EN:SampleComments&gt;&lt;EN:StateClassificationCode&gt;TC&lt;/EN:StateClassificationCode&gt;&lt;/EN:SampleIdentification&gt;&lt;EN:SampleLocationIdentification&gt;&lt;EN:SampleLocationIdentifier&gt;177&lt;/EN:SampleLocationIdentifier&gt;&lt;EN:SampleLocationName&gt;801 W MEMORIAL&lt;/EN:SampleLocationName&gt;&lt;/EN:SampleLocationIdentification&gt;&lt;/EN:Sample&gt;</t>
  </si>
  <si>
    <t>&lt;EN:Sample&gt;&lt;EN:SampleIdentification&gt;&lt;EN:StateSampleIdentifier&gt;2013114TEST_REJ2&lt;/EN:StateSampleIdentifier&gt;&lt;EN:LabSampleIdentifier&gt;2013114TEST_REJ2&lt;/EN:LabSampleIdentifier&gt;&lt;EN:PWSIdentifier&gt;OK1020902&lt;/EN:PWSIdentifier&gt;&lt;EN:PWSFacilityIdentifier&gt;DS001&lt;/EN:PWSFacilityIdentifier&gt;&lt;EN:SampleRuleCode&gt;TC&lt;/EN:SampleRuleCode&gt;&lt;EN:SampleMonitoringTypeCode&gt;RT&lt;/EN:SampleMonitoringTypeCode&gt;&lt;EN:ComplianceSampleIndicator&gt;Y&lt;/EN:ComplianceSampleIndicator&gt;&lt;EN:SampleCollector&gt;&lt;facid:IndividualFullName&gt;PERKINS, KENDRICK&lt;/facid:IndividualFullName&gt;&lt;/EN:SampleCollector&gt;&lt;EN:SampleCollectionEndDate&gt;2013-10-31&lt;/EN:SampleCollectionEndDate&gt;&lt;EN:SampleCollectionEndTime&gt;14:20:00&lt;/EN:SampleCollectionEndTime&gt;&lt;EN:SampleLaboratoryReceiptDate&gt;2013-10-31&lt;/EN:SampleLaboratoryReceiptDate&gt;&lt;EN:SpecializedMeasurement&gt;&lt;EN:MeasurementValue&gt;1.2&lt;/EN:MeasurementValue&gt;&lt;EN:MeasurementUnit&gt;MG/L&lt;/EN:MeasurementUnit&gt;&lt;EN:SpecializedMeasurementTypeCode&gt;FreeChlorineResidual&lt;/EN:SpecializedMeasurementTypeCode&gt;&lt;/EN:SpecializedMeasurement&gt;&lt;EN:SampleComments&gt;&lt;EN:Comments&gt;TEST DATA - Routine Sample Result Rejected&lt;/EN:Comments&gt;&lt;/EN:SampleComments&gt;&lt;EN:StateClassificationCode&gt;TC&lt;/EN:StateClassificationCode&gt;&lt;/EN:SampleIdentification&gt;&lt;EN:SampleLocationIdentification&gt;&lt;EN:SampleLocationIdentifier&gt;177&lt;/EN:SampleLocationIdentifier&gt;&lt;EN:SampleLocationName&gt;801 W MEMORIAL&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-31&lt;/EN:AnalysisStartDate&gt;&lt;EN:AnalysisStartTime&gt;10:10:00&lt;/EN:AnalysisStartTime&gt;&lt;/EN:LabAnalysisIdentification&gt;&lt;EN:AnalyteIdentification&gt;&lt;EN:AnalyteCode&gt;3100&lt;/EN:AnalyteCode&gt;&lt;/EN:AnalyteIdentification&gt;&lt;EN:AnalysisResult&gt;&lt;EN:Result&gt;&lt;EN:MeasurementQualifier&gt;P&lt;/EN:MeasurementQualifier&gt;&lt;/EN:Result&gt;&lt;/EN:AnalysisResult&gt;&lt;EN:QAQCSummary&gt;&lt;EN:DataQualityCode&gt;R&lt;/EN:DataQualityCode&gt;&lt;EN:DataQualityRejectCode&gt;LE&lt;/EN:DataQualityRejectCode&gt;&lt;/EN:QAQCSummary&gt;&lt;/EN:AnalysisResultInformation&gt;&lt;/EN:Sample&gt;</t>
  </si>
  <si>
    <t>&lt;EN:Sample&gt;&lt;EN:SampleIdentification&gt;&lt;EN:StateSampleIdentifier&gt;2013114TEST_GWRA&lt;/EN:StateSampleIdentifier&gt;&lt;EN:LabSampleIdentifier&gt;2013114TEST_GWRA&lt;/EN:LabSampleIdentifier&gt;&lt;EN:PWSIdentifier&gt;OK1020902&lt;/EN:PWSIdentifier&gt;&lt;EN:PWSFacilityIdentifier&gt;WL001&lt;/EN:PWSFacilityIdentifier&gt;&lt;EN:SampleRuleCode&gt;TC&lt;/EN:SampleRuleCode&gt;&lt;EN:SampleMonitoringTypeCode&gt;TG&lt;/EN:SampleMonitoringTypeCode&gt;&lt;EN:ComplianceSampleIndicator&gt;Y&lt;/EN:ComplianceSampleIndicator&gt;&lt;EN:SampleCollector&gt;&lt;facid:IndividualFullName&gt;SEFOLOSHA, TABO&lt;/facid:IndividualFullName&gt;&lt;/EN:SampleCollector&gt;&lt;EN:SampleCollectionEndDate&gt;2013-10-31&lt;/EN:SampleCollectionEndDate&gt;&lt;EN:SampleCollectionEndTime&gt;14:20:00&lt;/EN:SampleCollectionEndTime&gt;&lt;EN:SampleLaboratoryReceiptDate&gt;2013-10-31&lt;/EN:SampleLaboratoryReceiptDate&gt;&lt;EN:SampleComments&gt;&lt;EN:Comments&gt;TEST DATA - GWR Triggered (TC Absent)&lt;/EN:Comments&gt;&lt;/EN:SampleComments&gt;&lt;EN:StateClassificationCode&gt;TC&lt;/EN:StateClassificationCode&gt;&lt;/EN:SampleIdentification&gt;&lt;EN:SampleLocationIdentification&gt;&lt;EN:SampleLocationIdentifier&gt;WL001&lt;/EN:SampleLocationIdentifier&gt;&lt;EN:SampleLocationName&gt;WELL 1&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-31&lt;/EN:AnalysisStartDate&gt;&lt;EN:AnalysisStartTime&gt;10:10:00&lt;/EN:AnalysisStartTime&gt;&lt;/EN:LabAnalysisIdentification&gt;&lt;EN:AnalyteIdentification&gt;&lt;EN:AnalyteCode&gt;3100&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</si>
  <si>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Sample&gt;&lt;EN:SampleIdentification&gt;&lt;EN:StateSampleIdentifier&gt;2013114TEST_GWRP&lt;/EN:StateSampleIdentifier&gt;&lt;EN:LabSampleIdentifier&gt;2013114TEST_GWRP&lt;/EN:LabSampleIdentifier&gt;&lt;EN:PWSIdentifier&gt;OK1020902&lt;/EN:PWSIdentifier&gt;&lt;EN:PWSFacilityIdentifier&gt;WL002&lt;/EN:PWSFacilityIdentifier&gt;&lt;EN:SampleRuleCode&gt;TC&lt;/EN:SampleRuleCode&gt;&lt;EN:SampleMonitoringTypeCode&gt;TG&lt;/EN:SampleMonitoringTypeCode&gt;&lt;EN:ComplianceSampleIndicator&gt;Y&lt;/EN:ComplianceSampleIndicator&gt;&lt;EN:SampleCollector&gt;&lt;facid:IndividualFullName&gt;SEFOLOSHA, TABO&lt;/facid:IndividualFullName&gt;&lt;/EN:SampleCollector&gt;&lt;EN:SampleCollectionEndDate&gt;2013-10-31&lt;/EN:SampleCollectionEndDate&gt;&lt;EN:SampleCollectionEndTime&gt;14:20:00&lt;/EN:SampleCollectionEndTime&gt;&lt;EN:SampleLaboratoryReceiptDate&gt;2013-10-31&lt;/EN:SampleLaboratoryReceiptDate&gt;&lt;EN:SampleComments&gt;&lt;EN:Comments&gt;TEST DATA - GWR Triggered (TC Present&lt;/EN:Comments&gt;&lt;/EN:SampleComments&gt;&lt;EN:StateClassificationCode&gt;TC&lt;/EN:StateClassificationCode&gt;&lt;/EN:SampleIdentification&gt;&lt;EN:SampleLocationIdentification&gt;&lt;EN:SampleLocationIdentifier&gt;WL002&lt;/EN:SampleLocationIdentifier&gt;&lt;EN:SampleLocationName&gt;WELL 2&lt;/EN:SampleLocationName&gt;&lt;/EN:SampleLocationIdentific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-31&lt;/EN:AnalysisStartDate&gt;&lt;EN:AnalysisStartTime&gt;10:10:00&lt;/EN:AnalysisStartTime&gt;&lt;/EN:LabAnalysisIdentification&gt;&lt;EN:AnalyteIdentification&gt;&lt;EN:AnalyteCode&gt;3100&lt;/EN:AnalyteCode&gt;&lt;/EN:AnalyteIdentification&gt;&lt;EN:AnalysisResult&gt;&lt;EN:Result&gt;&lt;EN:MeasurementQualifier&gt;P&lt;/EN:MeasurementQualifier&gt;&lt;/EN:Result&gt;&lt;/EN:AnalysisResult&gt;&lt;EN:QAQCSummary&gt;&lt;EN:DataQualityCode&gt;A&lt;/EN:DataQualityCode&gt;&lt;/EN:QAQCSummary&gt;&lt;/EN:AnalysisResultInformation&gt;&lt;EN:AnalysisResultInformation&gt;&lt;EN:LabAnalysisIdentification&gt;&lt;EN:LabAccreditation&gt;&lt;EN:LabAccreditationIdentifier&gt;30001&lt;/EN:LabAccreditationIdentifier&gt;&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AnalysisStartDate&gt;2013-10-31&lt;/EN:AnalysisStartDate&gt;&lt;EN:AnalysisStartTime&gt;10:10:00&lt;/EN:AnalysisStartTime&gt;&lt;/EN:LabAnalysisIdentification&gt;&lt;EN:AnalyteIdentification&gt;&lt;EN:AnalyteCode&gt;3014&lt;/EN:AnalyteCode&gt;&lt;/EN:AnalyteIdentification&gt;&lt;EN:AnalysisResult&gt;&lt;EN:Result&gt;&lt;EN:MeasurementQualifier&gt;A&lt;/EN:MeasurementQualifier&gt;&lt;/EN:Result&gt;&lt;/EN:AnalysisResult&gt;&lt;EN:QAQCSummary&gt;&lt;EN:DataQualityCode&gt;A&lt;/EN:DataQualityCode&gt;&lt;/EN:QAQCSummary&gt;&lt;/EN:AnalysisResultInformation&gt;&lt;/EN:Sample&gt;</t>
  </si>
  <si>
    <t>&lt;/EN:LabReport&gt;&lt;/EN:Submission&gt;&lt;/EN:eDWR&gt;</t>
  </si>
  <si>
    <t>Water System Facility Code</t>
  </si>
  <si>
    <t>Sampling Point Code</t>
  </si>
  <si>
    <t>Sampling Point Name</t>
  </si>
  <si>
    <t>Orginal Positive Sample</t>
  </si>
  <si>
    <t>Original Sample Number</t>
  </si>
  <si>
    <t>State assigned Water System Facility Code {Permitted values depends on water system (ie DS001, WL001)}</t>
  </si>
  <si>
    <t>State assigned Sampling Point code {Permitted values depends on water system}
{For repeat TCR samples in distribution system: OS, UP, DWN, OTH}</t>
  </si>
  <si>
    <t>Sampling point location name/description.</t>
  </si>
  <si>
    <t>Rule  sample is to comply with {TC (Total Coliform Rule or Ground Water Rule)}</t>
  </si>
  <si>
    <t>Monitoring type {RT (TCR routine sample), RP (TCR repeat sample), SP (TCR line test or other non-compliance sample), TG (GWR triggered well sample)}</t>
  </si>
  <si>
    <t>Indicates sample was rejected and provides reason.  {BR (broken), CL (chlorine present), LA (lab accident), LT (leaked in transit), EH (excessive holding time), HS (excessive head space), FZ (frozen), IN (insufficient information), VO (insufficient volume),  BP (invalid sample point), IP (invalid sampling protocol)}</t>
  </si>
  <si>
    <t>Original positive sample number.  Must specify if Sample Type is TCR Repeat (RP) or GWR Triggered (TG)</t>
  </si>
  <si>
    <t>Collection date from original positive sample.  Must specify if Sample Type is TCR Repeat (RP) or GWR Triggered (TG).  Format must be mm/dd/yyyy.</t>
  </si>
  <si>
    <t>ID code of the lab that analyzed the original positive sample.  Must specify if Sample Type is TCR Repeat (RP) or GWR Triggered (TG).  {ie 30001}</t>
  </si>
  <si>
    <t>Indicates location with respect to original positive  sample.  Must specify if Sample Type is TCR Repeat (RP).  {UP (upstream within 5 connections), DN (downstream within 5 connections), OR (original site), NF (near first service connection), OT (other sample site)}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</si>
</sst>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409]h:mm:ss\ AM/PM"/>
    <numFmt numFmtId="171" formatCode="[h]:mm:ss;@"/>
    <numFmt numFmtId="172" formatCode="h:mm:ss;@"/>
    <numFmt numFmtId="173" formatCode="[$-F400]h:mm:ss\ AM/PM"/>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top style="medium"/>
      <bottom/>
    </border>
    <border>
      <left style="medium"/>
      <right/>
      <top>
        <color indexed="63"/>
      </top>
      <bottom/>
    </border>
    <border>
      <left/>
      <right/>
      <top style="medium"/>
      <bottom/>
    </border>
    <border>
      <left style="medium"/>
      <right style="medium"/>
      <top/>
      <bottom style="medium"/>
    </border>
    <border>
      <left style="medium"/>
      <right/>
      <top/>
      <bottom style="mediu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3">
    <xf numFmtId="0" fontId="0" fillId="0" borderId="0" xfId="0" applyFont="1" applyAlignment="1">
      <alignment/>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xf>
    <xf numFmtId="0" fontId="0" fillId="0" borderId="0" xfId="0" applyAlignment="1">
      <alignment vertical="top"/>
    </xf>
    <xf numFmtId="0" fontId="20" fillId="0" borderId="0" xfId="0" applyFont="1" applyAlignment="1">
      <alignment/>
    </xf>
    <xf numFmtId="0" fontId="0" fillId="11" borderId="10" xfId="0" applyFill="1" applyBorder="1" applyAlignment="1">
      <alignment horizontal="center" vertical="top"/>
    </xf>
    <xf numFmtId="0" fontId="0" fillId="13" borderId="10"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21" fillId="33" borderId="0" xfId="0" applyFont="1" applyFill="1" applyAlignment="1">
      <alignment/>
    </xf>
    <xf numFmtId="0" fontId="24" fillId="34" borderId="0" xfId="0" applyFont="1" applyFill="1" applyAlignment="1">
      <alignment vertical="top"/>
    </xf>
    <xf numFmtId="0" fontId="0" fillId="8" borderId="10" xfId="0" applyFill="1" applyBorder="1" applyAlignment="1">
      <alignment horizontal="center" vertical="top"/>
    </xf>
    <xf numFmtId="14" fontId="0" fillId="0" borderId="0" xfId="0" applyNumberFormat="1" applyAlignment="1">
      <alignment horizontal="center"/>
    </xf>
    <xf numFmtId="14" fontId="0" fillId="0" borderId="0" xfId="0" applyNumberFormat="1" applyAlignment="1" quotePrefix="1">
      <alignment horizontal="center"/>
    </xf>
    <xf numFmtId="0" fontId="0" fillId="0" borderId="0" xfId="0" applyAlignment="1">
      <alignment horizontal="left" vertical="top"/>
    </xf>
    <xf numFmtId="0" fontId="0" fillId="10" borderId="12" xfId="0" applyFill="1" applyBorder="1" applyAlignment="1">
      <alignment horizontal="center" vertical="top" wrapText="1"/>
    </xf>
    <xf numFmtId="0" fontId="0" fillId="11" borderId="11" xfId="0" applyFill="1" applyBorder="1" applyAlignment="1">
      <alignment horizontal="left" vertical="top" wrapText="1"/>
    </xf>
    <xf numFmtId="0" fontId="0" fillId="8" borderId="11" xfId="0" applyFill="1" applyBorder="1" applyAlignment="1">
      <alignment horizontal="left" vertical="top" wrapText="1"/>
    </xf>
    <xf numFmtId="0" fontId="0" fillId="13" borderId="11" xfId="0" applyFill="1" applyBorder="1" applyAlignment="1">
      <alignment horizontal="left" vertical="top" wrapText="1"/>
    </xf>
    <xf numFmtId="0" fontId="0" fillId="9" borderId="11" xfId="0" applyFill="1" applyBorder="1" applyAlignment="1">
      <alignment horizontal="left" vertical="top" wrapText="1"/>
    </xf>
    <xf numFmtId="0" fontId="0" fillId="9" borderId="13" xfId="0" applyFill="1" applyBorder="1" applyAlignment="1">
      <alignment horizontal="left" vertical="top" wrapText="1"/>
    </xf>
    <xf numFmtId="0" fontId="27" fillId="34" borderId="14" xfId="0" applyFont="1" applyFill="1" applyBorder="1" applyAlignment="1">
      <alignment horizontal="left" vertical="top" wrapText="1"/>
    </xf>
    <xf numFmtId="0" fontId="0" fillId="10" borderId="14" xfId="0" applyFill="1" applyBorder="1" applyAlignment="1">
      <alignment horizontal="left" vertical="top" wrapText="1"/>
    </xf>
    <xf numFmtId="49" fontId="0" fillId="0" borderId="0" xfId="0" applyNumberFormat="1" applyAlignment="1">
      <alignment horizontal="center"/>
    </xf>
    <xf numFmtId="0" fontId="40" fillId="0" borderId="14" xfId="0" applyFont="1" applyBorder="1" applyAlignment="1">
      <alignment horizontal="left" vertical="top" wrapText="1"/>
    </xf>
    <xf numFmtId="0" fontId="42" fillId="0" borderId="0" xfId="0" applyFont="1" applyAlignment="1">
      <alignment horizontal="left" vertical="top"/>
    </xf>
    <xf numFmtId="172" fontId="0" fillId="0" borderId="0" xfId="0" applyNumberFormat="1" applyAlignment="1">
      <alignment horizontal="center"/>
    </xf>
    <xf numFmtId="172" fontId="0" fillId="0" borderId="0" xfId="0" applyNumberFormat="1" applyAlignment="1">
      <alignment/>
    </xf>
    <xf numFmtId="2" fontId="0" fillId="0" borderId="0" xfId="0" applyNumberFormat="1" applyAlignment="1">
      <alignment horizontal="center"/>
    </xf>
    <xf numFmtId="2" fontId="0" fillId="0" borderId="0" xfId="0" applyNumberFormat="1" applyAlignment="1">
      <alignment/>
    </xf>
    <xf numFmtId="0" fontId="20" fillId="0" borderId="0" xfId="0" applyFont="1" applyAlignment="1">
      <alignment vertical="top"/>
    </xf>
    <xf numFmtId="171" fontId="0" fillId="0" borderId="0" xfId="0" applyNumberFormat="1" applyAlignment="1">
      <alignment/>
    </xf>
    <xf numFmtId="0" fontId="0" fillId="10" borderId="15" xfId="0" applyFill="1" applyBorder="1" applyAlignment="1">
      <alignment horizontal="center" vertical="top" wrapText="1"/>
    </xf>
    <xf numFmtId="0" fontId="0" fillId="10" borderId="16" xfId="0" applyFill="1" applyBorder="1" applyAlignment="1">
      <alignment horizontal="left" vertical="top" wrapText="1"/>
    </xf>
    <xf numFmtId="0" fontId="0" fillId="10" borderId="11" xfId="0" applyFill="1" applyBorder="1" applyAlignment="1">
      <alignment horizontal="left" vertical="top" wrapText="1"/>
    </xf>
    <xf numFmtId="0" fontId="0" fillId="9" borderId="16" xfId="0" applyFill="1" applyBorder="1" applyAlignment="1">
      <alignment horizontal="left" vertical="top" wrapText="1"/>
    </xf>
    <xf numFmtId="0" fontId="0" fillId="9" borderId="12" xfId="0" applyFill="1" applyBorder="1" applyAlignment="1">
      <alignment horizontal="left" vertical="top" wrapText="1"/>
    </xf>
    <xf numFmtId="0" fontId="0" fillId="13" borderId="16"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0" fontId="27" fillId="34" borderId="17" xfId="0" applyFont="1" applyFill="1" applyBorder="1" applyAlignment="1">
      <alignment horizontal="left" vertical="top" wrapText="1"/>
    </xf>
    <xf numFmtId="0" fontId="0" fillId="10" borderId="10" xfId="0" applyFill="1" applyBorder="1" applyAlignment="1">
      <alignment horizontal="center" vertical="top" wrapText="1"/>
    </xf>
    <xf numFmtId="0" fontId="0" fillId="10" borderId="10" xfId="0" applyFill="1" applyBorder="1" applyAlignment="1">
      <alignment horizontal="center" vertical="top" wrapText="1"/>
    </xf>
    <xf numFmtId="0" fontId="0" fillId="10" borderId="18" xfId="0" applyFill="1" applyBorder="1" applyAlignment="1">
      <alignment horizontal="center" vertical="top"/>
    </xf>
    <xf numFmtId="0" fontId="0" fillId="10" borderId="10" xfId="0" applyFill="1" applyBorder="1" applyAlignment="1">
      <alignment horizontal="center" vertical="top"/>
    </xf>
    <xf numFmtId="0" fontId="20" fillId="0" borderId="0" xfId="0" applyFont="1" applyAlignment="1">
      <alignment/>
    </xf>
    <xf numFmtId="171" fontId="0" fillId="10" borderId="10" xfId="0" applyNumberFormat="1" applyFill="1" applyBorder="1" applyAlignment="1">
      <alignment horizontal="center" vertical="top"/>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15" xfId="0" applyFont="1" applyBorder="1" applyAlignment="1">
      <alignment horizontal="left" vertical="top" wrapText="1"/>
    </xf>
    <xf numFmtId="0" fontId="40" fillId="0" borderId="12" xfId="0" applyFont="1" applyBorder="1" applyAlignment="1">
      <alignment horizontal="center" vertical="top" wrapText="1"/>
    </xf>
    <xf numFmtId="0" fontId="27" fillId="34" borderId="19" xfId="0" applyFont="1" applyFill="1" applyBorder="1" applyAlignment="1">
      <alignment horizontal="left" vertical="top" wrapText="1"/>
    </xf>
    <xf numFmtId="0" fontId="27" fillId="34" borderId="20" xfId="0" applyFont="1" applyFill="1" applyBorder="1" applyAlignment="1">
      <alignment horizontal="center" vertical="top" wrapText="1"/>
    </xf>
    <xf numFmtId="0" fontId="27" fillId="34" borderId="12" xfId="0" applyFont="1" applyFill="1" applyBorder="1" applyAlignment="1">
      <alignment horizontal="center" vertical="top" wrapText="1"/>
    </xf>
    <xf numFmtId="0" fontId="0" fillId="11" borderId="16" xfId="0" applyFill="1" applyBorder="1" applyAlignment="1">
      <alignment horizontal="left" vertical="top" wrapText="1"/>
    </xf>
    <xf numFmtId="0" fontId="0" fillId="11" borderId="11" xfId="0" applyFill="1" applyBorder="1" applyAlignment="1">
      <alignment horizontal="center" vertical="top" wrapText="1"/>
    </xf>
    <xf numFmtId="0" fontId="0" fillId="11" borderId="14" xfId="0" applyFill="1" applyBorder="1" applyAlignment="1">
      <alignment horizontal="center" vertical="top" wrapText="1"/>
    </xf>
    <xf numFmtId="0" fontId="0" fillId="8" borderId="16" xfId="0" applyFill="1" applyBorder="1" applyAlignment="1">
      <alignment horizontal="left" vertical="top" wrapText="1"/>
    </xf>
    <xf numFmtId="0" fontId="0" fillId="8" borderId="11" xfId="0" applyFill="1" applyBorder="1" applyAlignment="1">
      <alignment horizontal="center" vertical="top" wrapText="1"/>
    </xf>
    <xf numFmtId="0" fontId="0" fillId="13" borderId="11" xfId="0" applyFill="1" applyBorder="1" applyAlignment="1">
      <alignment horizontal="center" vertical="top" wrapText="1"/>
    </xf>
    <xf numFmtId="0" fontId="0" fillId="9" borderId="11" xfId="0" applyFill="1" applyBorder="1" applyAlignment="1">
      <alignment horizontal="center" vertical="top" wrapText="1"/>
    </xf>
    <xf numFmtId="0" fontId="0" fillId="9" borderId="13" xfId="0" applyFill="1" applyBorder="1" applyAlignment="1">
      <alignment horizontal="center" vertical="top" wrapText="1"/>
    </xf>
    <xf numFmtId="0" fontId="0" fillId="10" borderId="11" xfId="0" applyFill="1" applyBorder="1" applyAlignment="1">
      <alignment horizontal="center" vertical="top" wrapText="1"/>
    </xf>
    <xf numFmtId="0" fontId="0" fillId="10" borderId="15" xfId="0" applyFill="1" applyBorder="1" applyAlignment="1">
      <alignment horizontal="left" vertical="top" wrapText="1"/>
    </xf>
    <xf numFmtId="0" fontId="20" fillId="0" borderId="0" xfId="0" applyFont="1" applyFill="1" applyAlignment="1">
      <alignment/>
    </xf>
    <xf numFmtId="0" fontId="21" fillId="15" borderId="0" xfId="0" applyFont="1" applyFill="1" applyAlignment="1">
      <alignment wrapText="1"/>
    </xf>
    <xf numFmtId="0" fontId="0" fillId="34" borderId="0" xfId="0" applyFill="1" applyAlignment="1">
      <alignment horizontal="center"/>
    </xf>
    <xf numFmtId="49" fontId="0" fillId="34" borderId="0" xfId="0" applyNumberFormat="1" applyFill="1" applyAlignment="1">
      <alignment horizontal="center"/>
    </xf>
    <xf numFmtId="0" fontId="0" fillId="34" borderId="0" xfId="0" applyFill="1" applyAlignment="1">
      <alignment horizontal="left"/>
    </xf>
    <xf numFmtId="0" fontId="0" fillId="34" borderId="0" xfId="0" applyFill="1" applyAlignment="1">
      <alignment/>
    </xf>
    <xf numFmtId="14" fontId="0" fillId="34" borderId="0" xfId="0" applyNumberFormat="1" applyFill="1" applyAlignment="1">
      <alignment horizontal="center"/>
    </xf>
    <xf numFmtId="171" fontId="0" fillId="34" borderId="0" xfId="0" applyNumberFormat="1" applyFill="1" applyAlignment="1">
      <alignment horizontal="center"/>
    </xf>
    <xf numFmtId="14" fontId="0" fillId="34" borderId="0" xfId="0" applyNumberFormat="1" applyFill="1" applyAlignment="1" quotePrefix="1">
      <alignment horizontal="center"/>
    </xf>
    <xf numFmtId="0" fontId="0" fillId="10" borderId="10" xfId="0" applyFill="1" applyBorder="1" applyAlignment="1">
      <alignment horizontal="left" vertical="top" wrapText="1"/>
    </xf>
    <xf numFmtId="0" fontId="21" fillId="33" borderId="0" xfId="0" applyFont="1" applyFill="1" applyAlignment="1" applyProtection="1">
      <alignment/>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49" fontId="0" fillId="0" borderId="0" xfId="0" applyNumberFormat="1" applyFill="1" applyAlignment="1" applyProtection="1">
      <alignment horizontal="center"/>
      <protection locked="0"/>
    </xf>
    <xf numFmtId="0" fontId="0" fillId="0" borderId="0" xfId="0" applyFill="1" applyAlignment="1" applyProtection="1">
      <alignment horizontal="left" wrapText="1"/>
      <protection locked="0"/>
    </xf>
    <xf numFmtId="0" fontId="0" fillId="0" borderId="0" xfId="0" applyAlignment="1" applyProtection="1">
      <alignment/>
      <protection locked="0"/>
    </xf>
    <xf numFmtId="14" fontId="0" fillId="0" borderId="0" xfId="0" applyNumberFormat="1" applyFill="1" applyAlignment="1" applyProtection="1">
      <alignment horizontal="center"/>
      <protection locked="0"/>
    </xf>
    <xf numFmtId="171" fontId="0" fillId="0" borderId="0" xfId="0" applyNumberFormat="1" applyAlignment="1" applyProtection="1">
      <alignment horizontal="center"/>
      <protection locked="0"/>
    </xf>
    <xf numFmtId="14" fontId="0" fillId="0" borderId="0" xfId="0" applyNumberFormat="1" applyAlignment="1" applyProtection="1" quotePrefix="1">
      <alignment horizontal="center"/>
      <protection locked="0"/>
    </xf>
    <xf numFmtId="0" fontId="0" fillId="0" borderId="0" xfId="0" applyFill="1" applyAlignment="1" applyProtection="1">
      <alignment horizontal="left"/>
      <protection locked="0"/>
    </xf>
    <xf numFmtId="14" fontId="0" fillId="0" borderId="0" xfId="0" applyNumberFormat="1" applyAlignment="1" applyProtection="1">
      <alignment horizontal="center"/>
      <protection locked="0"/>
    </xf>
    <xf numFmtId="0" fontId="0" fillId="0" borderId="0" xfId="0" applyAlignment="1">
      <alignment horizontal="left" vertical="top" wrapText="1"/>
    </xf>
    <xf numFmtId="0" fontId="0" fillId="0" borderId="0" xfId="0" applyBorder="1" applyAlignment="1">
      <alignment horizontal="left" vertical="top" wrapText="1"/>
    </xf>
    <xf numFmtId="0" fontId="43" fillId="35" borderId="10" xfId="0" applyFont="1" applyFill="1" applyBorder="1" applyAlignment="1">
      <alignment horizontal="center" vertical="top"/>
    </xf>
    <xf numFmtId="0" fontId="27" fillId="34" borderId="16" xfId="0" applyFont="1" applyFill="1" applyBorder="1" applyAlignment="1">
      <alignment horizontal="left" vertical="top" wrapText="1"/>
    </xf>
    <xf numFmtId="0" fontId="27" fillId="34" borderId="20" xfId="0" applyFont="1" applyFill="1" applyBorder="1" applyAlignment="1">
      <alignment horizontal="left" vertical="top" wrapText="1"/>
    </xf>
    <xf numFmtId="0" fontId="0" fillId="10" borderId="18" xfId="0" applyFill="1" applyBorder="1" applyAlignment="1">
      <alignment horizontal="center" vertical="top" wrapText="1"/>
    </xf>
    <xf numFmtId="0" fontId="0" fillId="10" borderId="10" xfId="0" applyFill="1" applyBorder="1" applyAlignment="1">
      <alignment horizontal="center" vertical="top" wrapText="1"/>
    </xf>
    <xf numFmtId="0" fontId="0" fillId="13" borderId="18" xfId="0" applyFill="1" applyBorder="1" applyAlignment="1">
      <alignment horizontal="center" vertical="top"/>
    </xf>
    <xf numFmtId="49" fontId="0" fillId="10" borderId="18" xfId="0" applyNumberFormat="1" applyFill="1" applyBorder="1" applyAlignment="1">
      <alignment horizontal="center" vertical="top" wrapText="1"/>
    </xf>
    <xf numFmtId="49" fontId="0" fillId="10" borderId="10" xfId="0" applyNumberFormat="1" applyFill="1" applyBorder="1" applyAlignment="1">
      <alignment horizontal="center" vertical="top" wrapText="1"/>
    </xf>
    <xf numFmtId="0" fontId="0" fillId="10" borderId="18" xfId="0" applyFill="1" applyBorder="1" applyAlignment="1">
      <alignment horizontal="center" vertical="top"/>
    </xf>
    <xf numFmtId="0" fontId="0" fillId="9" borderId="18" xfId="0" applyFill="1" applyBorder="1" applyAlignment="1">
      <alignment horizontal="center" vertical="top"/>
    </xf>
    <xf numFmtId="0" fontId="0" fillId="9" borderId="21" xfId="0" applyFill="1" applyBorder="1" applyAlignment="1">
      <alignment horizontal="center" vertical="top"/>
    </xf>
    <xf numFmtId="0" fontId="0" fillId="11" borderId="18" xfId="0" applyFill="1" applyBorder="1" applyAlignment="1">
      <alignment horizontal="center" vertical="top"/>
    </xf>
    <xf numFmtId="0" fontId="0" fillId="8" borderId="18" xfId="0" applyFill="1" applyBorder="1" applyAlignment="1">
      <alignment horizontal="center" vertical="top"/>
    </xf>
    <xf numFmtId="0" fontId="0" fillId="10" borderId="18" xfId="0" applyFill="1" applyBorder="1" applyAlignment="1">
      <alignment horizontal="left" vertical="top" wrapText="1"/>
    </xf>
    <xf numFmtId="0" fontId="0" fillId="10" borderId="10" xfId="0"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6">
    <dxf>
      <fill>
        <patternFill patternType="solid">
          <bgColor theme="5" tint="0.3999499976634979"/>
        </patternFill>
      </fill>
    </dxf>
    <dxf>
      <fill>
        <patternFill patternType="solid">
          <bgColor theme="5" tint="0.3999499976634979"/>
        </patternFill>
      </fill>
    </dxf>
    <dxf>
      <fill>
        <patternFill patternType="solid">
          <bgColor theme="5" tint="0.3999499976634979"/>
        </patternFill>
      </fill>
    </dxf>
    <dxf>
      <fill>
        <patternFill patternType="solid">
          <bgColor theme="5" tint="0.3999499976634979"/>
        </patternFill>
      </fill>
    </dxf>
    <dxf>
      <fill>
        <patternFill patternType="solid">
          <bgColor theme="5" tint="0.3999499976634979"/>
        </patternFill>
      </fill>
    </dxf>
    <dxf>
      <fill>
        <patternFill patternType="solid">
          <bgColor theme="5" tint="0.3999499976634979"/>
        </patternFill>
      </fill>
    </dxf>
    <dxf>
      <fill>
        <patternFill>
          <bgColor theme="1"/>
        </patternFill>
      </fill>
    </dxf>
    <dxf>
      <fill>
        <patternFill>
          <bgColor theme="9" tint="0.3999499976634979"/>
        </patternFill>
      </fill>
    </dxf>
    <dxf>
      <fill>
        <patternFill patternType="solid">
          <bgColor theme="5" tint="0.3999499976634979"/>
        </patternFill>
      </fill>
    </dxf>
    <dxf>
      <fill>
        <patternFill>
          <bgColor theme="1"/>
        </patternFill>
      </fill>
    </dxf>
    <dxf>
      <fill>
        <patternFill>
          <bgColor theme="9" tint="0.3999499976634979"/>
        </patternFill>
      </fill>
    </dxf>
    <dxf>
      <fill>
        <patternFill>
          <bgColor theme="5" tint="0.3999499976634979"/>
        </patternFill>
      </fill>
    </dxf>
    <dxf>
      <fill>
        <patternFill>
          <bgColor theme="1"/>
        </patternFill>
      </fill>
    </dxf>
    <dxf>
      <fill>
        <patternFill>
          <bgColor theme="9" tint="0.3999499976634979"/>
        </patternFill>
      </fill>
    </dxf>
    <dxf>
      <fill>
        <patternFill>
          <bgColor theme="5" tint="0.3999499976634979"/>
        </patternFill>
      </fill>
    </dxf>
    <dxf>
      <fill>
        <patternFill>
          <bgColor theme="1"/>
        </patternFill>
      </fill>
    </dxf>
    <dxf>
      <fill>
        <patternFill>
          <bgColor theme="9" tint="0.3999499976634979"/>
        </patternFill>
      </fill>
    </dxf>
    <dxf>
      <fill>
        <patternFill>
          <bgColor theme="1"/>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bgColor theme="5" tint="0.3999499976634979"/>
        </patternFill>
      </fill>
    </dxf>
    <dxf>
      <fill>
        <patternFill>
          <bgColor theme="9" tint="0.3999499976634979"/>
        </patternFill>
      </fill>
    </dxf>
    <dxf>
      <fill>
        <patternFill>
          <bgColor theme="9" tint="0.3999499976634979"/>
        </patternFill>
      </fill>
    </dxf>
    <dxf>
      <fill>
        <patternFill>
          <bgColor theme="5" tint="0.3999499976634979"/>
        </patternFill>
      </fill>
    </dxf>
    <dxf>
      <fill>
        <patternFill>
          <bgColor theme="9" tint="0.3999499976634979"/>
        </patternFill>
      </fill>
    </dxf>
    <dxf>
      <fill>
        <patternFill>
          <bgColor theme="5" tint="0.3999499976634979"/>
        </patternFill>
      </fill>
    </dxf>
    <dxf>
      <fill>
        <patternFill>
          <bgColor theme="5"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patternType="solid">
          <bgColor theme="5" tint="0.3999499976634979"/>
        </patternFill>
      </fill>
    </dxf>
    <dxf>
      <fill>
        <patternFill patternType="solid">
          <bgColor theme="5"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5"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patternType="solid">
          <bgColor theme="5" tint="0.3999499976634979"/>
        </patternFill>
      </fill>
    </dxf>
    <dxf>
      <fill>
        <patternFill>
          <bgColor theme="9" tint="0.3999499976634979"/>
        </patternFill>
      </fill>
    </dxf>
    <dxf>
      <fill>
        <patternFill patternType="solid">
          <bgColor theme="5" tint="0.3999499976634979"/>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zoomScalePageLayoutView="0" workbookViewId="0" topLeftCell="A1">
      <selection activeCell="A1" sqref="A1:E1"/>
    </sheetView>
  </sheetViews>
  <sheetFormatPr defaultColWidth="9.140625" defaultRowHeight="15"/>
  <cols>
    <col min="1" max="1" width="25.8515625" style="15" bestFit="1" customWidth="1"/>
    <col min="2" max="2" width="24.28125" style="15" bestFit="1" customWidth="1"/>
    <col min="3" max="3" width="9.140625" style="15" bestFit="1" customWidth="1"/>
    <col min="4" max="4" width="18.8515625" style="15" customWidth="1"/>
    <col min="5" max="5" width="98.28125" style="15" customWidth="1"/>
  </cols>
  <sheetData>
    <row r="1" spans="1:5" ht="24" thickBot="1">
      <c r="A1" s="88" t="s">
        <v>162</v>
      </c>
      <c r="B1" s="88"/>
      <c r="C1" s="88"/>
      <c r="D1" s="88"/>
      <c r="E1" s="88"/>
    </row>
    <row r="2" spans="1:5" ht="51" customHeight="1">
      <c r="A2" s="26" t="s">
        <v>158</v>
      </c>
      <c r="B2" s="86" t="s">
        <v>157</v>
      </c>
      <c r="C2" s="86"/>
      <c r="D2" s="86"/>
      <c r="E2" s="86"/>
    </row>
    <row r="3" spans="1:5" ht="65.25" customHeight="1">
      <c r="A3" s="26" t="s">
        <v>159</v>
      </c>
      <c r="B3" s="86" t="s">
        <v>212</v>
      </c>
      <c r="C3" s="86"/>
      <c r="D3" s="86"/>
      <c r="E3" s="86"/>
    </row>
    <row r="4" spans="1:5" ht="32.25" customHeight="1">
      <c r="A4" s="26" t="s">
        <v>160</v>
      </c>
      <c r="B4" s="87" t="s">
        <v>161</v>
      </c>
      <c r="C4" s="87"/>
      <c r="D4" s="87"/>
      <c r="E4" s="87"/>
    </row>
    <row r="5" spans="1:5" ht="50.25" customHeight="1" thickBot="1">
      <c r="A5" s="26" t="s">
        <v>248</v>
      </c>
      <c r="B5" s="87" t="s">
        <v>250</v>
      </c>
      <c r="C5" s="87"/>
      <c r="D5" s="87"/>
      <c r="E5" s="87"/>
    </row>
    <row r="6" spans="1:5" ht="15.75" thickBot="1">
      <c r="A6" s="48" t="s">
        <v>135</v>
      </c>
      <c r="B6" s="49"/>
      <c r="C6" s="50" t="s">
        <v>199</v>
      </c>
      <c r="D6" s="51" t="s">
        <v>137</v>
      </c>
      <c r="E6" s="25" t="s">
        <v>138</v>
      </c>
    </row>
    <row r="7" spans="1:5" ht="15.75" thickBot="1">
      <c r="A7" s="41" t="s">
        <v>136</v>
      </c>
      <c r="B7" s="52"/>
      <c r="C7" s="53" t="s">
        <v>62</v>
      </c>
      <c r="D7" s="54" t="s">
        <v>140</v>
      </c>
      <c r="E7" s="22" t="s">
        <v>139</v>
      </c>
    </row>
    <row r="8" spans="1:5" ht="15.75" thickBot="1">
      <c r="A8" s="34" t="s">
        <v>252</v>
      </c>
      <c r="B8" s="35"/>
      <c r="C8" s="42" t="s">
        <v>172</v>
      </c>
      <c r="D8" s="16" t="s">
        <v>141</v>
      </c>
      <c r="E8" s="23" t="s">
        <v>249</v>
      </c>
    </row>
    <row r="9" spans="1:5" ht="15.75" thickBot="1">
      <c r="A9" s="34" t="s">
        <v>253</v>
      </c>
      <c r="B9" s="35"/>
      <c r="C9" s="43" t="s">
        <v>173</v>
      </c>
      <c r="D9" s="16" t="s">
        <v>141</v>
      </c>
      <c r="E9" s="23" t="s">
        <v>142</v>
      </c>
    </row>
    <row r="10" spans="1:5" ht="15.75" customHeight="1" thickBot="1">
      <c r="A10" s="34" t="s">
        <v>254</v>
      </c>
      <c r="B10" s="35"/>
      <c r="C10" s="43" t="s">
        <v>174</v>
      </c>
      <c r="D10" s="16" t="s">
        <v>141</v>
      </c>
      <c r="E10" s="23" t="s">
        <v>147</v>
      </c>
    </row>
    <row r="11" spans="1:5" ht="15.75" thickBot="1">
      <c r="A11" s="34" t="s">
        <v>289</v>
      </c>
      <c r="B11" s="35"/>
      <c r="C11" s="43" t="s">
        <v>175</v>
      </c>
      <c r="D11" s="16" t="s">
        <v>141</v>
      </c>
      <c r="E11" s="23" t="s">
        <v>294</v>
      </c>
    </row>
    <row r="12" spans="1:5" ht="30.75" thickBot="1">
      <c r="A12" s="39" t="s">
        <v>290</v>
      </c>
      <c r="B12" s="40"/>
      <c r="C12" s="33" t="s">
        <v>176</v>
      </c>
      <c r="D12" s="16" t="s">
        <v>141</v>
      </c>
      <c r="E12" s="23" t="s">
        <v>295</v>
      </c>
    </row>
    <row r="13" spans="1:5" ht="15.75" thickBot="1">
      <c r="A13" s="34" t="s">
        <v>291</v>
      </c>
      <c r="B13" s="35"/>
      <c r="C13" s="43" t="s">
        <v>177</v>
      </c>
      <c r="D13" s="16" t="s">
        <v>141</v>
      </c>
      <c r="E13" s="23" t="s">
        <v>296</v>
      </c>
    </row>
    <row r="14" spans="1:5" ht="15.75" thickBot="1">
      <c r="A14" s="34" t="s">
        <v>44</v>
      </c>
      <c r="B14" s="35"/>
      <c r="C14" s="43" t="s">
        <v>178</v>
      </c>
      <c r="D14" s="16" t="s">
        <v>141</v>
      </c>
      <c r="E14" s="23" t="s">
        <v>297</v>
      </c>
    </row>
    <row r="15" spans="1:5" ht="30.75" thickBot="1">
      <c r="A15" s="34" t="s">
        <v>45</v>
      </c>
      <c r="B15" s="35"/>
      <c r="C15" s="43" t="s">
        <v>179</v>
      </c>
      <c r="D15" s="16" t="s">
        <v>141</v>
      </c>
      <c r="E15" s="23" t="s">
        <v>298</v>
      </c>
    </row>
    <row r="16" spans="1:5" ht="15.75" thickBot="1">
      <c r="A16" s="34" t="s">
        <v>46</v>
      </c>
      <c r="B16" s="35"/>
      <c r="C16" s="43" t="s">
        <v>180</v>
      </c>
      <c r="D16" s="16" t="s">
        <v>141</v>
      </c>
      <c r="E16" s="23" t="s">
        <v>143</v>
      </c>
    </row>
    <row r="17" spans="1:5" ht="15.75" thickBot="1">
      <c r="A17" s="34" t="s">
        <v>224</v>
      </c>
      <c r="B17" s="35"/>
      <c r="C17" s="43" t="s">
        <v>181</v>
      </c>
      <c r="D17" s="16" t="s">
        <v>140</v>
      </c>
      <c r="E17" s="23" t="s">
        <v>145</v>
      </c>
    </row>
    <row r="18" spans="1:5" ht="15.75" thickBot="1">
      <c r="A18" s="34" t="s">
        <v>255</v>
      </c>
      <c r="B18" s="35"/>
      <c r="C18" s="43" t="s">
        <v>182</v>
      </c>
      <c r="D18" s="16" t="s">
        <v>141</v>
      </c>
      <c r="E18" s="23" t="s">
        <v>144</v>
      </c>
    </row>
    <row r="19" spans="1:5" ht="15.75" thickBot="1">
      <c r="A19" s="34" t="s">
        <v>256</v>
      </c>
      <c r="B19" s="35"/>
      <c r="C19" s="43" t="s">
        <v>183</v>
      </c>
      <c r="D19" s="16" t="s">
        <v>141</v>
      </c>
      <c r="E19" s="23" t="s">
        <v>152</v>
      </c>
    </row>
    <row r="20" spans="1:5" ht="15.75" thickBot="1">
      <c r="A20" s="39" t="s">
        <v>213</v>
      </c>
      <c r="B20" s="35"/>
      <c r="C20" s="43" t="s">
        <v>81</v>
      </c>
      <c r="D20" s="16" t="s">
        <v>140</v>
      </c>
      <c r="E20" s="23" t="s">
        <v>146</v>
      </c>
    </row>
    <row r="21" spans="1:5" ht="15.75" thickBot="1">
      <c r="A21" s="74" t="s">
        <v>257</v>
      </c>
      <c r="B21" s="40"/>
      <c r="C21" s="63" t="s">
        <v>184</v>
      </c>
      <c r="D21" s="63" t="s">
        <v>141</v>
      </c>
      <c r="E21" s="35" t="s">
        <v>222</v>
      </c>
    </row>
    <row r="22" spans="1:5" ht="15.75" thickBot="1">
      <c r="A22" s="64" t="s">
        <v>258</v>
      </c>
      <c r="B22" s="40"/>
      <c r="C22" s="63" t="s">
        <v>68</v>
      </c>
      <c r="D22" s="63" t="s">
        <v>141</v>
      </c>
      <c r="E22" s="35" t="s">
        <v>223</v>
      </c>
    </row>
    <row r="23" spans="1:5" ht="45.75" thickBot="1">
      <c r="A23" s="34" t="s">
        <v>74</v>
      </c>
      <c r="B23" s="35"/>
      <c r="C23" s="43" t="s">
        <v>185</v>
      </c>
      <c r="D23" s="16" t="s">
        <v>140</v>
      </c>
      <c r="E23" s="23" t="s">
        <v>299</v>
      </c>
    </row>
    <row r="24" spans="1:5" ht="15.75" thickBot="1">
      <c r="A24" s="34" t="s">
        <v>148</v>
      </c>
      <c r="B24" s="35"/>
      <c r="C24" s="43" t="s">
        <v>87</v>
      </c>
      <c r="D24" s="16" t="s">
        <v>140</v>
      </c>
      <c r="E24" s="23" t="s">
        <v>149</v>
      </c>
    </row>
    <row r="25" spans="1:5" ht="15.75" thickBot="1">
      <c r="A25" s="58" t="s">
        <v>292</v>
      </c>
      <c r="B25" s="18" t="s">
        <v>293</v>
      </c>
      <c r="C25" s="59" t="s">
        <v>186</v>
      </c>
      <c r="D25" s="59" t="s">
        <v>151</v>
      </c>
      <c r="E25" s="18" t="s">
        <v>300</v>
      </c>
    </row>
    <row r="26" spans="1:5" ht="30.75" thickBot="1">
      <c r="A26" s="58"/>
      <c r="B26" s="18" t="s">
        <v>48</v>
      </c>
      <c r="C26" s="59" t="s">
        <v>187</v>
      </c>
      <c r="D26" s="59" t="s">
        <v>151</v>
      </c>
      <c r="E26" s="18" t="s">
        <v>301</v>
      </c>
    </row>
    <row r="27" spans="1:5" ht="30.75" thickBot="1">
      <c r="A27" s="58"/>
      <c r="B27" s="18" t="s">
        <v>49</v>
      </c>
      <c r="C27" s="59" t="s">
        <v>188</v>
      </c>
      <c r="D27" s="59" t="s">
        <v>151</v>
      </c>
      <c r="E27" s="18" t="s">
        <v>302</v>
      </c>
    </row>
    <row r="28" spans="1:5" ht="45.75" thickBot="1">
      <c r="A28" s="58"/>
      <c r="B28" s="18" t="s">
        <v>50</v>
      </c>
      <c r="C28" s="59" t="s">
        <v>189</v>
      </c>
      <c r="D28" s="59" t="s">
        <v>151</v>
      </c>
      <c r="E28" s="18" t="s">
        <v>303</v>
      </c>
    </row>
    <row r="29" spans="1:5" ht="15.75" thickBot="1">
      <c r="A29" s="55" t="s">
        <v>101</v>
      </c>
      <c r="B29" s="17" t="s">
        <v>227</v>
      </c>
      <c r="C29" s="56" t="s">
        <v>190</v>
      </c>
      <c r="D29" s="57" t="s">
        <v>140</v>
      </c>
      <c r="E29" s="17" t="s">
        <v>229</v>
      </c>
    </row>
    <row r="30" spans="1:5" ht="15.75" thickBot="1">
      <c r="A30" s="55"/>
      <c r="B30" s="17" t="s">
        <v>225</v>
      </c>
      <c r="C30" s="56" t="s">
        <v>191</v>
      </c>
      <c r="D30" s="56" t="s">
        <v>151</v>
      </c>
      <c r="E30" s="17" t="s">
        <v>228</v>
      </c>
    </row>
    <row r="31" spans="1:5" ht="15.75" thickBot="1">
      <c r="A31" s="38" t="s">
        <v>107</v>
      </c>
      <c r="B31" s="19" t="s">
        <v>245</v>
      </c>
      <c r="C31" s="60" t="s">
        <v>56</v>
      </c>
      <c r="D31" s="60" t="s">
        <v>141</v>
      </c>
      <c r="E31" s="19" t="s">
        <v>155</v>
      </c>
    </row>
    <row r="32" spans="1:5" ht="15.75" thickBot="1">
      <c r="A32" s="38"/>
      <c r="B32" s="19" t="s">
        <v>51</v>
      </c>
      <c r="C32" s="60" t="s">
        <v>192</v>
      </c>
      <c r="D32" s="60" t="s">
        <v>141</v>
      </c>
      <c r="E32" s="19" t="s">
        <v>156</v>
      </c>
    </row>
    <row r="33" spans="1:5" ht="30.75" thickBot="1">
      <c r="A33" s="38"/>
      <c r="B33" s="19" t="s">
        <v>105</v>
      </c>
      <c r="C33" s="60" t="s">
        <v>193</v>
      </c>
      <c r="D33" s="60" t="s">
        <v>140</v>
      </c>
      <c r="E33" s="19" t="s">
        <v>153</v>
      </c>
    </row>
    <row r="34" spans="1:5" ht="30.75" thickBot="1">
      <c r="A34" s="38"/>
      <c r="B34" s="19" t="s">
        <v>106</v>
      </c>
      <c r="C34" s="60" t="s">
        <v>194</v>
      </c>
      <c r="D34" s="60" t="s">
        <v>151</v>
      </c>
      <c r="E34" s="19" t="s">
        <v>154</v>
      </c>
    </row>
    <row r="35" spans="1:5" ht="15.75" thickBot="1">
      <c r="A35" s="36" t="s">
        <v>219</v>
      </c>
      <c r="B35" s="20" t="s">
        <v>245</v>
      </c>
      <c r="C35" s="61" t="s">
        <v>195</v>
      </c>
      <c r="D35" s="61" t="s">
        <v>151</v>
      </c>
      <c r="E35" s="20" t="s">
        <v>220</v>
      </c>
    </row>
    <row r="36" spans="1:5" ht="15.75" thickBot="1">
      <c r="A36" s="36"/>
      <c r="B36" s="20" t="s">
        <v>51</v>
      </c>
      <c r="C36" s="61" t="s">
        <v>196</v>
      </c>
      <c r="D36" s="61" t="s">
        <v>151</v>
      </c>
      <c r="E36" s="20" t="s">
        <v>221</v>
      </c>
    </row>
    <row r="37" spans="1:5" ht="30.75" thickBot="1">
      <c r="A37" s="36"/>
      <c r="B37" s="20" t="s">
        <v>105</v>
      </c>
      <c r="C37" s="61" t="s">
        <v>197</v>
      </c>
      <c r="D37" s="61" t="s">
        <v>140</v>
      </c>
      <c r="E37" s="20" t="s">
        <v>153</v>
      </c>
    </row>
    <row r="38" spans="1:5" ht="30.75" thickBot="1">
      <c r="A38" s="37"/>
      <c r="B38" s="21" t="s">
        <v>106</v>
      </c>
      <c r="C38" s="61" t="s">
        <v>198</v>
      </c>
      <c r="D38" s="62" t="s">
        <v>151</v>
      </c>
      <c r="E38" s="21" t="s">
        <v>154</v>
      </c>
    </row>
  </sheetData>
  <sheetProtection password="C470" sheet="1" objects="1" scenarios="1"/>
  <mergeCells count="5">
    <mergeCell ref="B2:E2"/>
    <mergeCell ref="B3:E3"/>
    <mergeCell ref="B4:E4"/>
    <mergeCell ref="A1:E1"/>
    <mergeCell ref="B5:E5"/>
  </mergeCells>
  <printOptions horizontalCentered="1"/>
  <pageMargins left="0.45" right="0.45" top="0.5" bottom="0.5" header="0.3" footer="0.3"/>
  <pageSetup fitToHeight="0"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1:EU59"/>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5"/>
  <cols>
    <col min="1" max="1" width="38.8515625" style="65" customWidth="1"/>
    <col min="2" max="2" width="11.28125" style="2" bestFit="1" customWidth="1"/>
    <col min="3" max="3" width="12.28125" style="2" customWidth="1"/>
    <col min="4" max="4" width="13.8515625" style="2" bestFit="1" customWidth="1"/>
    <col min="5" max="5" width="9.57421875" style="2" bestFit="1" customWidth="1"/>
    <col min="6" max="6" width="15.140625" style="24" bestFit="1" customWidth="1"/>
    <col min="7" max="7" width="19.8515625" style="1" bestFit="1" customWidth="1"/>
    <col min="8" max="9" width="10.7109375" style="2" customWidth="1"/>
    <col min="10" max="10" width="11.28125" style="2" customWidth="1"/>
    <col min="11" max="11" width="26.57421875" style="0" customWidth="1"/>
    <col min="12" max="12" width="12.7109375" style="0" customWidth="1"/>
    <col min="13" max="13" width="12.7109375" style="32" customWidth="1"/>
    <col min="14" max="16" width="12.7109375" style="2" customWidth="1"/>
    <col min="17" max="17" width="14.00390625" style="2" customWidth="1"/>
    <col min="18" max="18" width="39.57421875" style="0" bestFit="1" customWidth="1"/>
    <col min="19" max="19" width="17.57421875" style="2" bestFit="1" customWidth="1"/>
    <col min="20" max="20" width="19.8515625" style="2" bestFit="1" customWidth="1"/>
    <col min="21" max="21" width="21.00390625" style="2" bestFit="1" customWidth="1"/>
    <col min="22" max="22" width="20.421875" style="2" bestFit="1" customWidth="1"/>
    <col min="23" max="23" width="15.00390625" style="2" bestFit="1" customWidth="1"/>
    <col min="24" max="24" width="12.140625" style="2" bestFit="1" customWidth="1"/>
    <col min="25" max="26" width="12.7109375" style="2" customWidth="1"/>
    <col min="27" max="27" width="19.28125" style="2" bestFit="1" customWidth="1"/>
    <col min="28" max="28" width="21.57421875" style="2" bestFit="1" customWidth="1"/>
    <col min="29" max="30" width="12.7109375" style="2" customWidth="1"/>
    <col min="31" max="31" width="19.28125" style="2" bestFit="1" customWidth="1"/>
    <col min="32" max="32" width="21.57421875" style="2" bestFit="1" customWidth="1"/>
    <col min="33" max="33" width="50.7109375" style="0" hidden="1" customWidth="1"/>
    <col min="34" max="37" width="50.7109375" style="5" hidden="1" customWidth="1"/>
    <col min="38" max="38" width="255.7109375" style="5" hidden="1" customWidth="1"/>
    <col min="39" max="42" width="50.7109375" style="5" hidden="1" customWidth="1"/>
    <col min="43" max="148" width="50.7109375" style="0" hidden="1" customWidth="1"/>
    <col min="149" max="149" width="16.00390625" style="0" hidden="1" customWidth="1"/>
    <col min="150" max="150" width="17.28125" style="0" hidden="1" customWidth="1"/>
    <col min="151" max="151" width="12.28125" style="0" hidden="1" customWidth="1"/>
  </cols>
  <sheetData>
    <row r="1" spans="1:42" s="4" customFormat="1" ht="15" customHeight="1">
      <c r="A1" s="89" t="s">
        <v>134</v>
      </c>
      <c r="B1" s="91" t="s">
        <v>242</v>
      </c>
      <c r="C1" s="91" t="s">
        <v>243</v>
      </c>
      <c r="D1" s="91" t="s">
        <v>241</v>
      </c>
      <c r="E1" s="91" t="s">
        <v>240</v>
      </c>
      <c r="F1" s="94" t="s">
        <v>239</v>
      </c>
      <c r="G1" s="91" t="s">
        <v>238</v>
      </c>
      <c r="H1" s="91" t="s">
        <v>237</v>
      </c>
      <c r="I1" s="91" t="s">
        <v>236</v>
      </c>
      <c r="J1" s="91" t="s">
        <v>235</v>
      </c>
      <c r="K1" s="91" t="s">
        <v>104</v>
      </c>
      <c r="L1" s="96" t="s">
        <v>233</v>
      </c>
      <c r="M1" s="96"/>
      <c r="N1" s="44" t="s">
        <v>232</v>
      </c>
      <c r="O1" s="96" t="s">
        <v>234</v>
      </c>
      <c r="P1" s="96"/>
      <c r="Q1" s="91" t="s">
        <v>247</v>
      </c>
      <c r="R1" s="101" t="s">
        <v>103</v>
      </c>
      <c r="S1" s="100" t="s">
        <v>102</v>
      </c>
      <c r="T1" s="100"/>
      <c r="U1" s="100"/>
      <c r="V1" s="100"/>
      <c r="W1" s="99" t="s">
        <v>101</v>
      </c>
      <c r="X1" s="99"/>
      <c r="Y1" s="93" t="s">
        <v>260</v>
      </c>
      <c r="Z1" s="93"/>
      <c r="AA1" s="93"/>
      <c r="AB1" s="93"/>
      <c r="AC1" s="97" t="s">
        <v>246</v>
      </c>
      <c r="AD1" s="97"/>
      <c r="AE1" s="97"/>
      <c r="AF1" s="98"/>
      <c r="AG1" s="11" t="s">
        <v>43</v>
      </c>
      <c r="AH1" s="4" t="str">
        <f>CONCATENATE(AP3,AQ3,AR3,AS3,AT3,AU3,AV3,AW3,AX3)</f>
        <v>&lt;EN:eDWR xmlns:EN="urn:us:net:exchangenetwork" xmlns:facid="http://www.epa.gov/xml" xmlns:xsi="http://www.w3.org/2001/XMLSchema-instance" xsi:schemaLocation="urn:us:net:exchangenetwork http://10.16.11.45:8080/XMLSampling/Schemas/SDWIS_eDWR_v2.0.xsd"&gt;&lt;EN:Submission&gt;&lt;EN:LabReport&gt;&lt;EN:LabIdentification&gt;&lt;EN:LabAccreditation&gt;DATA MISSING&lt;EN:LabAccreditationAuthorityName&gt;STATE&lt;/EN:LabAccreditationAuthorityName&gt;&lt;/EN:LabAccreditation&gt;&lt;/EN:LabIdentification&gt;</v>
      </c>
      <c r="AI1" s="46" t="str">
        <f>CONCATENATE($ES$2,$ET$2,$EU$2)</f>
        <v>&lt;/EN:LabReport&gt;&lt;/EN:Submission&gt;&lt;/EN:eDWR&gt;</v>
      </c>
      <c r="AJ1" s="31"/>
      <c r="AK1" s="31"/>
      <c r="AL1" s="31"/>
      <c r="AM1" s="31"/>
      <c r="AN1" s="31"/>
      <c r="AO1" s="31"/>
      <c r="AP1" s="31"/>
    </row>
    <row r="2" spans="1:151" s="4" customFormat="1" ht="15.75" thickBot="1">
      <c r="A2" s="90"/>
      <c r="B2" s="92"/>
      <c r="C2" s="92"/>
      <c r="D2" s="92"/>
      <c r="E2" s="92"/>
      <c r="F2" s="95"/>
      <c r="G2" s="92"/>
      <c r="H2" s="92"/>
      <c r="I2" s="92"/>
      <c r="J2" s="92"/>
      <c r="K2" s="92"/>
      <c r="L2" s="45" t="s">
        <v>230</v>
      </c>
      <c r="M2" s="47" t="s">
        <v>231</v>
      </c>
      <c r="N2" s="45" t="s">
        <v>230</v>
      </c>
      <c r="O2" s="45" t="s">
        <v>230</v>
      </c>
      <c r="P2" s="45" t="s">
        <v>231</v>
      </c>
      <c r="Q2" s="92"/>
      <c r="R2" s="102"/>
      <c r="S2" s="12" t="s">
        <v>47</v>
      </c>
      <c r="T2" s="12" t="s">
        <v>48</v>
      </c>
      <c r="U2" s="12" t="s">
        <v>49</v>
      </c>
      <c r="V2" s="12" t="s">
        <v>50</v>
      </c>
      <c r="W2" s="6" t="s">
        <v>227</v>
      </c>
      <c r="X2" s="6" t="s">
        <v>226</v>
      </c>
      <c r="Y2" s="7" t="s">
        <v>245</v>
      </c>
      <c r="Z2" s="7" t="s">
        <v>51</v>
      </c>
      <c r="AA2" s="7" t="s">
        <v>105</v>
      </c>
      <c r="AB2" s="7" t="s">
        <v>106</v>
      </c>
      <c r="AC2" s="8" t="s">
        <v>245</v>
      </c>
      <c r="AD2" s="8" t="s">
        <v>51</v>
      </c>
      <c r="AE2" s="8" t="s">
        <v>105</v>
      </c>
      <c r="AF2" s="9" t="s">
        <v>106</v>
      </c>
      <c r="AG2" s="4" t="s">
        <v>171</v>
      </c>
      <c r="AH2" s="4" t="s">
        <v>167</v>
      </c>
      <c r="AI2" s="31" t="s">
        <v>168</v>
      </c>
      <c r="AJ2" s="31" t="s">
        <v>166</v>
      </c>
      <c r="AK2" s="31" t="s">
        <v>165</v>
      </c>
      <c r="AL2" s="31" t="s">
        <v>170</v>
      </c>
      <c r="AM2" s="31" t="s">
        <v>164</v>
      </c>
      <c r="AN2" s="31" t="s">
        <v>169</v>
      </c>
      <c r="AO2" s="31" t="s">
        <v>163</v>
      </c>
      <c r="AP2" s="31" t="s">
        <v>259</v>
      </c>
      <c r="AQ2" s="4" t="s">
        <v>42</v>
      </c>
      <c r="AR2" s="4" t="s">
        <v>0</v>
      </c>
      <c r="AS2" s="4" t="s">
        <v>1</v>
      </c>
      <c r="AT2" s="4" t="s">
        <v>2</v>
      </c>
      <c r="AU2" s="4" t="s">
        <v>108</v>
      </c>
      <c r="AV2" s="4" t="s">
        <v>218</v>
      </c>
      <c r="AW2" s="4" t="s">
        <v>3</v>
      </c>
      <c r="AX2" s="4" t="s">
        <v>4</v>
      </c>
      <c r="AY2" s="4" t="s">
        <v>5</v>
      </c>
      <c r="AZ2" s="4" t="s">
        <v>6</v>
      </c>
      <c r="BA2" s="4" t="s">
        <v>109</v>
      </c>
      <c r="BB2" s="4" t="s">
        <v>110</v>
      </c>
      <c r="BC2" s="4" t="s">
        <v>111</v>
      </c>
      <c r="BD2" s="4" t="s">
        <v>112</v>
      </c>
      <c r="BE2" s="4" t="s">
        <v>113</v>
      </c>
      <c r="BF2" s="4" t="s">
        <v>114</v>
      </c>
      <c r="BG2" s="4" t="s">
        <v>115</v>
      </c>
      <c r="BH2" s="4" t="s">
        <v>7</v>
      </c>
      <c r="BI2" s="4" t="s">
        <v>116</v>
      </c>
      <c r="BJ2" s="4" t="s">
        <v>117</v>
      </c>
      <c r="BK2" s="4" t="s">
        <v>8</v>
      </c>
      <c r="BL2" s="4" t="s">
        <v>108</v>
      </c>
      <c r="BM2" s="4" t="s">
        <v>218</v>
      </c>
      <c r="BN2" s="4" t="s">
        <v>9</v>
      </c>
      <c r="BO2" s="4" t="s">
        <v>10</v>
      </c>
      <c r="BP2" s="4" t="s">
        <v>11</v>
      </c>
      <c r="BQ2" s="4" t="s">
        <v>118</v>
      </c>
      <c r="BR2" s="4" t="s">
        <v>12</v>
      </c>
      <c r="BS2" s="4" t="s">
        <v>119</v>
      </c>
      <c r="BT2" s="4" t="s">
        <v>120</v>
      </c>
      <c r="BU2" s="4" t="s">
        <v>121</v>
      </c>
      <c r="BV2" s="4" t="s">
        <v>122</v>
      </c>
      <c r="BW2" s="4" t="s">
        <v>14</v>
      </c>
      <c r="BX2" s="4" t="s">
        <v>123</v>
      </c>
      <c r="BY2" s="4" t="s">
        <v>150</v>
      </c>
      <c r="BZ2" s="4" t="s">
        <v>124</v>
      </c>
      <c r="CA2" s="4" t="s">
        <v>15</v>
      </c>
      <c r="CB2" s="4" t="s">
        <v>16</v>
      </c>
      <c r="CC2" s="4" t="s">
        <v>125</v>
      </c>
      <c r="CD2" s="4" t="s">
        <v>17</v>
      </c>
      <c r="CE2" s="4" t="s">
        <v>216</v>
      </c>
      <c r="CF2" s="4" t="s">
        <v>18</v>
      </c>
      <c r="CG2" s="4" t="s">
        <v>19</v>
      </c>
      <c r="CH2" s="4" t="s">
        <v>126</v>
      </c>
      <c r="CI2" s="4" t="s">
        <v>127</v>
      </c>
      <c r="CJ2" s="4" t="s">
        <v>128</v>
      </c>
      <c r="CK2" s="4" t="s">
        <v>20</v>
      </c>
      <c r="CL2" s="4" t="s">
        <v>21</v>
      </c>
      <c r="CM2" s="4" t="s">
        <v>22</v>
      </c>
      <c r="CN2" s="4" t="s">
        <v>2</v>
      </c>
      <c r="CO2" s="4" t="s">
        <v>108</v>
      </c>
      <c r="CP2" s="4" t="s">
        <v>218</v>
      </c>
      <c r="CQ2" s="4" t="s">
        <v>3</v>
      </c>
      <c r="CR2" s="4" t="s">
        <v>23</v>
      </c>
      <c r="CS2" s="4" t="s">
        <v>214</v>
      </c>
      <c r="CT2" s="4" t="s">
        <v>24</v>
      </c>
      <c r="CU2" s="4" t="s">
        <v>25</v>
      </c>
      <c r="CV2" s="4" t="s">
        <v>215</v>
      </c>
      <c r="CW2" s="4" t="s">
        <v>13</v>
      </c>
      <c r="CX2" s="4" t="s">
        <v>26</v>
      </c>
      <c r="CY2" s="4" t="s">
        <v>129</v>
      </c>
      <c r="CZ2" s="4" t="s">
        <v>130</v>
      </c>
      <c r="DA2" s="4" t="s">
        <v>27</v>
      </c>
      <c r="DB2" s="4" t="s">
        <v>28</v>
      </c>
      <c r="DC2" s="4" t="s">
        <v>29</v>
      </c>
      <c r="DD2" s="4" t="s">
        <v>30</v>
      </c>
      <c r="DE2" s="4" t="s">
        <v>31</v>
      </c>
      <c r="DF2" s="4" t="s">
        <v>32</v>
      </c>
      <c r="DG2" s="4" t="s">
        <v>131</v>
      </c>
      <c r="DH2" s="4" t="s">
        <v>33</v>
      </c>
      <c r="DI2" s="4" t="s">
        <v>34</v>
      </c>
      <c r="DJ2" s="4" t="s">
        <v>35</v>
      </c>
      <c r="DK2" s="4" t="s">
        <v>132</v>
      </c>
      <c r="DL2" s="4" t="s">
        <v>133</v>
      </c>
      <c r="DM2" s="4" t="s">
        <v>36</v>
      </c>
      <c r="DN2" s="4" t="s">
        <v>37</v>
      </c>
      <c r="DO2" s="4" t="s">
        <v>21</v>
      </c>
      <c r="DP2" s="4" t="s">
        <v>22</v>
      </c>
      <c r="DQ2" s="4" t="s">
        <v>2</v>
      </c>
      <c r="DR2" s="4" t="s">
        <v>108</v>
      </c>
      <c r="DS2" s="4" t="s">
        <v>218</v>
      </c>
      <c r="DT2" s="4" t="s">
        <v>3</v>
      </c>
      <c r="DU2" s="4" t="s">
        <v>23</v>
      </c>
      <c r="DV2" s="4" t="s">
        <v>214</v>
      </c>
      <c r="DW2" s="4" t="s">
        <v>24</v>
      </c>
      <c r="DX2" s="4" t="s">
        <v>25</v>
      </c>
      <c r="DY2" s="4" t="s">
        <v>215</v>
      </c>
      <c r="DZ2" s="4" t="s">
        <v>13</v>
      </c>
      <c r="EA2" s="4" t="s">
        <v>26</v>
      </c>
      <c r="EB2" s="4" t="s">
        <v>129</v>
      </c>
      <c r="EC2" s="4" t="s">
        <v>130</v>
      </c>
      <c r="ED2" s="4" t="s">
        <v>27</v>
      </c>
      <c r="EE2" s="4" t="s">
        <v>28</v>
      </c>
      <c r="EF2" s="4" t="s">
        <v>217</v>
      </c>
      <c r="EG2" s="4" t="s">
        <v>30</v>
      </c>
      <c r="EH2" s="4" t="s">
        <v>31</v>
      </c>
      <c r="EI2" s="4" t="s">
        <v>32</v>
      </c>
      <c r="EJ2" s="4" t="s">
        <v>131</v>
      </c>
      <c r="EK2" s="4" t="s">
        <v>33</v>
      </c>
      <c r="EL2" s="4" t="s">
        <v>34</v>
      </c>
      <c r="EM2" s="4" t="s">
        <v>35</v>
      </c>
      <c r="EN2" s="4" t="s">
        <v>132</v>
      </c>
      <c r="EO2" s="4" t="s">
        <v>133</v>
      </c>
      <c r="EP2" s="4" t="s">
        <v>36</v>
      </c>
      <c r="EQ2" s="4" t="s">
        <v>37</v>
      </c>
      <c r="ER2" s="4" t="s">
        <v>38</v>
      </c>
      <c r="ES2" s="4" t="s">
        <v>39</v>
      </c>
      <c r="ET2" s="4" t="s">
        <v>40</v>
      </c>
      <c r="EU2" s="4" t="s">
        <v>41</v>
      </c>
    </row>
    <row r="3" spans="1:151" ht="14.25" customHeight="1">
      <c r="A3" s="75"/>
      <c r="B3" s="76"/>
      <c r="C3" s="77"/>
      <c r="D3" s="76"/>
      <c r="E3" s="76"/>
      <c r="F3" s="78"/>
      <c r="G3" s="79"/>
      <c r="H3" s="76"/>
      <c r="I3" s="76"/>
      <c r="J3" s="76"/>
      <c r="K3" s="80"/>
      <c r="L3" s="81"/>
      <c r="M3" s="82"/>
      <c r="N3" s="83"/>
      <c r="O3" s="83"/>
      <c r="P3" s="82"/>
      <c r="Q3" s="77"/>
      <c r="R3" s="80"/>
      <c r="S3" s="76"/>
      <c r="T3" s="81"/>
      <c r="U3" s="76"/>
      <c r="V3" s="76"/>
      <c r="W3" s="77"/>
      <c r="X3" s="77"/>
      <c r="Y3" s="76"/>
      <c r="Z3" s="76"/>
      <c r="AA3" s="77"/>
      <c r="AB3" s="76"/>
      <c r="AC3" s="76"/>
      <c r="AD3" s="76"/>
      <c r="AE3" s="77"/>
      <c r="AF3" s="76"/>
      <c r="AG3">
        <f>IF(ISBLANK(C3),IF(ISBLANK(C2),"",$AI$1),CONCATENATE(AH3,AI3,AJ3,AK3,AL3,IF(AND(Y3="P",Z3="A"),CONCATENATE(AM3,AN3),""),AO3))</f>
      </c>
      <c r="AH3" s="5" t="str">
        <f>CONCATENATE(AY3,AZ3,BA3,BB3,BC3,BD3,BE3,BF3,BG3,BH3,BI3,BJ3,BK3,BL3,BM3,BN3,BO3,BP3,BQ3,BR3)</f>
        <v>&lt;EN:Sample&gt;&lt;EN:SampleIdentification&gt;DATA MISSINGDATA MISSINGDATA MISSINGDATA MISSINGDATA MISSINGDATA MISSING</v>
      </c>
      <c r="AI3" s="5" t="str">
        <f>CONCATENATE(BS3,BT3,BU3,BV3,BW3,BX3,BY3,BZ3,CA3,CB3,CC3,CD3,CE3,CF3)</f>
        <v>DATA MISSING&lt;EN:StateClassificationCode&gt;TC&lt;/EN:StateClassificationCode&gt;&lt;/EN:SampleIdentification&gt;</v>
      </c>
      <c r="AJ3" s="5" t="str">
        <f>CONCATENATE(CG3,CH3,CI3,CJ3,CK3)</f>
        <v>&lt;EN:SampleLocationIdentification&gt;DATA MISSING&lt;/EN:SampleLocationIdentification&gt;</v>
      </c>
      <c r="AK3" s="5" t="str">
        <f>CONCATENATE(CL3,CM3,CN3,CO3,CP3,CQ3,CR3,CS3,CT3,CU3,CV3,CW3,CX3,CY3,CZ3)</f>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 s="5" t="str">
        <f>CONCATENATE(DA3,DB3,DC3,DD3,DE3,DF3,DG3,DH3,DI3,DJ3,DK3,DL3,DM3,DN3)</f>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 s="5" t="str">
        <f>CONCATENATE(DO3,DP3,DQ3,DR3,DS3,DT3,DU3,DV3,DW3,DX3,DY3,DZ3,EA3,EB3,EC3,ED3)</f>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 s="5" t="str">
        <f>CONCATENATE(EE3,EF3,EG3,EH3,EI3,EJ3,EK3,EL3,EM3,EN3,EO3,EP3,EQ3)</f>
        <v>&lt;EN:AnalyteIdentification&gt;&lt;EN:AnalyteCode&gt;3014&lt;/EN:AnalyteCode&gt;&lt;/EN:AnalyteIdentification&gt;&lt;EN:AnalysisResult&gt;&lt;EN:Result&gt;DATA MISSING&lt;/EN:Result&gt;&lt;/EN:AnalysisResult&gt;&lt;EN:QAQCSummary&gt;DATA MISSING&lt;/EN:QAQCSummary&gt;&lt;/EN:AnalysisResultInformation&gt;</v>
      </c>
      <c r="AO3" s="5" t="str">
        <f>ER3</f>
        <v>&lt;/EN:Sample&gt;</v>
      </c>
      <c r="AP3" s="5" t="str">
        <f>AP$2</f>
        <v>&lt;EN:eDWR xmlns:EN="urn:us:net:exchangenetwork" xmlns:facid="http://www.epa.gov/xml" xmlns:xsi="http://www.w3.org/2001/XMLSchema-instance" xsi:schemaLocation="urn:us:net:exchangenetwork http://10.16.11.45:8080/XMLSampling/Schemas/SDWIS_eDWR_v2.0.xsd"&gt;</v>
      </c>
      <c r="AQ3" t="str">
        <f>AQ$2</f>
        <v>&lt;EN:Submission&gt;</v>
      </c>
      <c r="AR3" t="str">
        <f>AR$2</f>
        <v>&lt;EN:LabReport&gt;</v>
      </c>
      <c r="AS3" t="str">
        <f>AS$2</f>
        <v>&lt;EN:LabIdentification&gt;</v>
      </c>
      <c r="AT3" t="str">
        <f>AT$2</f>
        <v>&lt;EN:LabAccreditation&gt;</v>
      </c>
      <c r="AU3" t="str">
        <f>IF(ISBLANK(B3),"DATA MISSING",SUBSTITUTE(AU$2,"%",UPPER(B3)))</f>
        <v>DATA MISSING</v>
      </c>
      <c r="AV3" t="str">
        <f>AV$2</f>
        <v>&lt;EN:LabAccreditationAuthorityName&gt;STATE&lt;/EN:LabAccreditationAuthorityName&gt;</v>
      </c>
      <c r="AW3" t="str">
        <f>AW$2</f>
        <v>&lt;/EN:LabAccreditation&gt;</v>
      </c>
      <c r="AX3" t="str">
        <f>AX$2</f>
        <v>&lt;/EN:LabIdentification&gt;</v>
      </c>
      <c r="AY3" t="str">
        <f>AY$2</f>
        <v>&lt;EN:Sample&gt;</v>
      </c>
      <c r="AZ3" t="str">
        <f>AZ$2</f>
        <v>&lt;EN:SampleIdentification&gt;</v>
      </c>
      <c r="BA3">
        <f>IF(ISBLANK(C3),"",SUBSTITUTE(BA$2,"%",UPPER(C3)))</f>
      </c>
      <c r="BB3" t="str">
        <f>IF(ISBLANK(C3),"DATA MISSING",SUBSTITUTE(BB$2,"%",UPPER(C3)))</f>
        <v>DATA MISSING</v>
      </c>
      <c r="BC3" t="str">
        <f>IF(ISBLANK(D3),"DATA MISSING",SUBSTITUTE(BC$2,"%",UPPER(D3)))</f>
        <v>DATA MISSING</v>
      </c>
      <c r="BD3" t="str">
        <f>IF(ISBLANK(E3),"DATA MISSING",SUBSTITUTE(BD$2,"%",UPPER(E3)))</f>
        <v>DATA MISSING</v>
      </c>
      <c r="BE3" t="str">
        <f>IF(ISBLANK(H3),"DATA MISSING",SUBSTITUTE(BE$2,"%",UPPER(H3)))</f>
        <v>DATA MISSING</v>
      </c>
      <c r="BF3" t="str">
        <f>IF(ISBLANK(I3),"DATA MISSING",SUBSTITUTE(BF$2,"%",UPPER(I3)))</f>
        <v>DATA MISSING</v>
      </c>
      <c r="BG3" t="str">
        <f>IF(ISBLANK(J3),"DATA MISSING",SUBSTITUTE(BG$2,"%",UPPER(J3)))</f>
        <v>DATA MISSING</v>
      </c>
      <c r="BH3">
        <f>IF(UPPER($I3)&lt;&gt;"RP","",BH$2)</f>
      </c>
      <c r="BI3">
        <f>IF(UPPER($I3)&lt;&gt;"RP","",SUBSTITUTE(BI$2,"%",UPPER(S3)))</f>
      </c>
      <c r="BJ3">
        <f>IF(UPPER($I3)&lt;&gt;"RP","",SUBSTITUTE(BJ$2,"%",CONCATENATE(YEAR(T3),"-",IF(MONTH(T3)&lt;10,"0",""),MONTH(T3),"-",IF(DAY(T3)&lt;10,"0",""),DAY(T3))))</f>
      </c>
      <c r="BK3">
        <f>IF(UPPER($I3)&lt;&gt;"RP","",BK$2)</f>
      </c>
      <c r="BL3">
        <f>IF(UPPER($I3)&lt;&gt;"RP","",SUBSTITUTE(BL$2,"%",UPPER(U3)))</f>
      </c>
      <c r="BM3">
        <f>IF(UPPER($I3)&lt;&gt;"RP","",BM$2)</f>
      </c>
      <c r="BN3">
        <f>IF(UPPER($I3)&lt;&gt;"RP","",BN$2)</f>
      </c>
      <c r="BO3">
        <f>IF(UPPER($I3)&lt;&gt;"RP","",BO$2)</f>
      </c>
      <c r="BP3">
        <f>IF(ISBLANK(K3),"",BP$2)</f>
      </c>
      <c r="BQ3">
        <f>IF(ISBLANK(K3),"",SUBSTITUTE(BQ$2,"%",UPPER(K3)))</f>
      </c>
      <c r="BR3">
        <f>IF(ISBLANK(K3),"",BR$2)</f>
      </c>
      <c r="BS3" t="str">
        <f>IF(ISBLANK(L3),"DATA MISSING",SUBSTITUTE(BS$2,"%",CONCATENATE(YEAR(L3),"-",IF(MONTH(L3)&lt;10,"0",""),MONTH(L3),"-",IF(DAY(L3)&lt;10,"0",""),DAY(L3))))</f>
        <v>DATA MISSING</v>
      </c>
      <c r="BT3">
        <f>IF(ISBLANK(M3),"",SUBSTITUTE(BT$2,"%",CONCATENATE(IF(HOUR(M3)&lt;10,"0",""),HOUR(M3),":",IF(MINUTE(M3)&lt;10,"0",""),MINUTE(M3),":",IF(SECOND(M3)&lt;10,"0",""),SECOND(M3))))</f>
      </c>
      <c r="BU3">
        <f>IF(ISBLANK(N3),"",SUBSTITUTE(BU$2,"%",CONCATENATE(YEAR(N3),"-",IF(MONTH(N3)&lt;10,"0",""),MONTH(N3),"-",IF(DAY(N3)&lt;10,"0",""),DAY(N3))))</f>
      </c>
      <c r="BV3">
        <f>IF(ISBLANK(Q3),"",SUBSTITUTE(BV$2,"%",UPPER(Q3)))</f>
      </c>
      <c r="BW3">
        <f>IF(ISBLANK(W3),"",BW$2)</f>
      </c>
      <c r="BX3">
        <f>IF(ISBLANK(W3),"",SUBSTITUTE(BX$2,"%",W3))</f>
      </c>
      <c r="BY3">
        <f>IF(ISBLANK(W3),"",BY$2)</f>
      </c>
      <c r="BZ3">
        <f>IF(ISBLANK(W3),"",SUBSTITUTE(BZ$2,"%",IF(UPPER(X3)="TOTAL","TotalChlorineResidual","FreeChlorineResidual")))</f>
      </c>
      <c r="CA3">
        <f>IF(ISBLANK(W3),"",CA$2)</f>
      </c>
      <c r="CB3">
        <f>IF(ISBLANK(R3),"",CB$2)</f>
      </c>
      <c r="CC3">
        <f>IF(ISBLANK(R3),"",SUBSTITUTE(CC$2,"%",R3))</f>
      </c>
      <c r="CD3">
        <f>IF(ISBLANK(R3),"",CD$2)</f>
      </c>
      <c r="CE3" t="str">
        <f>CE$2</f>
        <v>&lt;EN:StateClassificationCode&gt;TC&lt;/EN:StateClassificationCode&gt;</v>
      </c>
      <c r="CF3" t="str">
        <f>CF$2</f>
        <v>&lt;/EN:SampleIdentification&gt;</v>
      </c>
      <c r="CG3" t="str">
        <f>CG$2</f>
        <v>&lt;EN:SampleLocationIdentification&gt;</v>
      </c>
      <c r="CH3" t="str">
        <f>IF(ISBLANK(F3),"DATA MISSING",SUBSTITUTE(CH$2,"%",UPPER(F3)))</f>
        <v>DATA MISSING</v>
      </c>
      <c r="CI3">
        <f>IF(ISBLANK(G3),"",SUBSTITUTE(CI$2,"%",SUBSTITUTE(SUBSTITUTE(UPPER(G3),"&amp;","&amp;amp;"),"'","&amp;apos;")))</f>
      </c>
      <c r="CJ3">
        <f>IF(AND(UPPER($I3)="RP",ISBLANK(V3)),"DATA MISSING",IF(ISBLANK(V3),"",SUBSTITUTE(CJ$2,"%",SUBSTITUTE(SUBSTITUTE(UPPER(V3),"DWN","DN"),"OS","OR"))))</f>
      </c>
      <c r="CK3" t="str">
        <f>CK$2</f>
        <v>&lt;/EN:SampleLocationIdentification&gt;</v>
      </c>
      <c r="CL3" t="str">
        <f>IF(ISBLANK(Q3),CL$2,"")</f>
        <v>&lt;EN:AnalysisResultInformation&gt;</v>
      </c>
      <c r="CM3" t="str">
        <f>IF(ISBLANK(Q3),CM$2,"")</f>
        <v>&lt;EN:LabAnalysisIdentification&gt;</v>
      </c>
      <c r="CN3" t="str">
        <f>IF(ISBLANK(Q3),CN$2,"")</f>
        <v>&lt;EN:LabAccreditation&gt;</v>
      </c>
      <c r="CO3" t="str">
        <f>IF(ISBLANK(Q3),IF(ISBLANK(B3),"DATA MISSING",SUBSTITUTE(CO$2,"%",UPPER(B3))),"")</f>
        <v>DATA MISSING</v>
      </c>
      <c r="CP3" t="str">
        <f>IF(ISBLANK(Q3),CP$2,"")</f>
        <v>&lt;EN:LabAccreditationAuthorityName&gt;STATE&lt;/EN:LabAccreditationAuthorityName&gt;</v>
      </c>
      <c r="CQ3" t="str">
        <f>IF(ISBLANK(Q3),CQ$2,"")</f>
        <v>&lt;/EN:LabAccreditation&gt;</v>
      </c>
      <c r="CR3" t="str">
        <f>IF(ISBLANK(Q3),CR$2,"")</f>
        <v>&lt;EN:SampleAnalyticalMethod&gt;</v>
      </c>
      <c r="CS3" t="str">
        <f>IF(ISBLANK(Q3),CS$2,"")</f>
        <v>&lt;EN:MethodIdentifier&gt;9223B-PA&lt;/EN:MethodIdentifier&gt;</v>
      </c>
      <c r="CT3" t="str">
        <f>IF(ISBLANK(Q3),CT$2,"")</f>
        <v>&lt;/EN:SampleAnalyticalMethod&gt;</v>
      </c>
      <c r="CU3" t="str">
        <f>IF(ISBLANK(Q3),CU$2,"")</f>
        <v>&lt;EN:SampleAnalyzedMeasure&gt;</v>
      </c>
      <c r="CV3" t="str">
        <f>IF(ISBLANK(Q3),CV$2,"")</f>
        <v>&lt;EN:MeasurementValue&gt;100&lt;/EN:MeasurementValue&gt;</v>
      </c>
      <c r="CW3" t="str">
        <f>IF(ISBLANK(Q3),CW$2,"")</f>
        <v>&lt;EN:MeasurementUnit&gt;ML&lt;/EN:MeasurementUnit&gt;</v>
      </c>
      <c r="CX3" t="str">
        <f>IF(ISBLANK(Q3),CX$2,"")</f>
        <v>&lt;/EN:SampleAnalyzedMeasure&gt;</v>
      </c>
      <c r="CY3">
        <f>IF(ISBLANK(Q3),IF(ISBLANK(O3),"",SUBSTITUTE(CY$2,"%",CONCATENATE(YEAR(O3),"-",IF(MONTH(O3)&lt;10,"0",""),MONTH(O3),"-",IF(DAY(O3)&lt;10,"0",""),DAY(O3)))),"")</f>
      </c>
      <c r="CZ3">
        <f>IF(ISBLANK(Q3),IF(OR(ISBLANK(O3),ISBLANK(P3)),"",SUBSTITUTE(CZ$2,"%",CONCATENATE(IF(HOUR(P3)&lt;10,"0",""),HOUR(P3),":",IF(MINUTE(P3)&lt;10,"0",""),MINUTE(P3),":",IF(SECOND(P3)&lt;10,"0",""),SECOND(P3)))),"")</f>
      </c>
      <c r="DA3" t="str">
        <f>IF(ISBLANK(Q3),DA$2,"")</f>
        <v>&lt;/EN:LabAnalysisIdentification&gt;</v>
      </c>
      <c r="DB3" t="str">
        <f>IF(ISBLANK(Q3),DB$2,"")</f>
        <v>&lt;EN:AnalyteIdentification&gt;</v>
      </c>
      <c r="DC3" t="str">
        <f>IF(ISBLANK(Q3),DC$2,"")</f>
        <v>&lt;EN:AnalyteCode&gt;3100&lt;/EN:AnalyteCode&gt;</v>
      </c>
      <c r="DD3" t="str">
        <f>IF(ISBLANK(Q3),DD$2,"")</f>
        <v>&lt;/EN:AnalyteIdentification&gt;</v>
      </c>
      <c r="DE3" t="str">
        <f>IF(ISBLANK(Q3),DE$2,"")</f>
        <v>&lt;EN:AnalysisResult&gt;</v>
      </c>
      <c r="DF3" t="str">
        <f>IF(ISBLANK(Q3),DF$2,"")</f>
        <v>&lt;EN:Result&gt;</v>
      </c>
      <c r="DG3" t="str">
        <f>IF(ISBLANK(Q3),IF(ISBLANK(Y3),"DATA MISSING",SUBSTITUTE(DG$2,"%",UPPER(Y3))),"")</f>
        <v>DATA MISSING</v>
      </c>
      <c r="DH3" t="str">
        <f>IF(ISBLANK(Q3),DH$2,"")</f>
        <v>&lt;/EN:Result&gt;</v>
      </c>
      <c r="DI3" t="str">
        <f>IF(ISBLANK(Q3),DI$2,"")</f>
        <v>&lt;/EN:AnalysisResult&gt;</v>
      </c>
      <c r="DJ3" t="str">
        <f>IF(ISBLANK(Q3),DJ$2,"")</f>
        <v>&lt;EN:QAQCSummary&gt;</v>
      </c>
      <c r="DK3" t="str">
        <f>IF(ISBLANK(Q3),IF(ISBLANK(Z3),"DATA MISSING",SUBSTITUTE(DK$2,"%",UPPER(Z3))),"")</f>
        <v>DATA MISSING</v>
      </c>
      <c r="DL3">
        <f>IF(ISBLANK(Q3),IF(ISBLANK(AB3),IF(UPPER(Z3)="R","DATA MISSING",""),SUBSTITUTE(DL$2,"%",UPPER(AB3))),"")</f>
      </c>
      <c r="DM3" t="str">
        <f>IF(ISBLANK(Q3),DM$2,"")</f>
        <v>&lt;/EN:QAQCSummary&gt;</v>
      </c>
      <c r="DN3" t="str">
        <f>IF(ISBLANK(Q3),DN$2,"")</f>
        <v>&lt;/EN:AnalysisResultInformation&gt;</v>
      </c>
      <c r="DO3" t="str">
        <f>IF(AND(ISBLANK(Q3),ISBLANK(AB3)),IF(UPPER(Y3)="A","",DO$2),"")</f>
        <v>&lt;EN:AnalysisResultInformation&gt;</v>
      </c>
      <c r="DP3" t="str">
        <f>IF(AND(ISBLANK(Q3),ISBLANK(AB3)),IF(UPPER(Y3)="A","",DP$2),"")</f>
        <v>&lt;EN:LabAnalysisIdentification&gt;</v>
      </c>
      <c r="DQ3" t="str">
        <f>IF(AND(ISBLANK(Q3),ISBLANK(AB3)),IF(UPPER(Y3)="A","",DQ$2),"")</f>
        <v>&lt;EN:LabAccreditation&gt;</v>
      </c>
      <c r="DR3" t="str">
        <f>IF(AND(ISBLANK(Q3),ISBLANK(AB3)),IF(UPPER(Y3)="A","",IF(ISBLANK(B3),"DATA MISSING",SUBSTITUTE(DR$2,"%",UPPER(B3)))),"")</f>
        <v>DATA MISSING</v>
      </c>
      <c r="DS3" t="str">
        <f>IF(AND(ISBLANK(Q3),ISBLANK(AB3)),IF(UPPER(Y3)="A","",DS$2),"")</f>
        <v>&lt;EN:LabAccreditationAuthorityName&gt;STATE&lt;/EN:LabAccreditationAuthorityName&gt;</v>
      </c>
      <c r="DT3" t="str">
        <f>IF(AND(ISBLANK(Q3),ISBLANK(AB3)),IF(UPPER(Y3)="A","",DT$2),"")</f>
        <v>&lt;/EN:LabAccreditation&gt;</v>
      </c>
      <c r="DU3" t="str">
        <f>IF(AND(ISBLANK(Q3),ISBLANK(AB3)),IF(UPPER(Y3)="A","",DU$2),"")</f>
        <v>&lt;EN:SampleAnalyticalMethod&gt;</v>
      </c>
      <c r="DV3" t="str">
        <f>IF(AND(ISBLANK(Q3),ISBLANK(AB3)),IF(UPPER(Y3)="A","",DV$2),"")</f>
        <v>&lt;EN:MethodIdentifier&gt;9223B-PA&lt;/EN:MethodIdentifier&gt;</v>
      </c>
      <c r="DW3" t="str">
        <f>IF(AND(ISBLANK(Q3),ISBLANK(AB3)),IF(UPPER(Y3)="A","",DW$2),"")</f>
        <v>&lt;/EN:SampleAnalyticalMethod&gt;</v>
      </c>
      <c r="DX3" t="str">
        <f>IF(AND(ISBLANK(Q3),ISBLANK(AB3)),IF(UPPER(Y3)="A","",DX$2),"")</f>
        <v>&lt;EN:SampleAnalyzedMeasure&gt;</v>
      </c>
      <c r="DY3" t="str">
        <f>IF(AND(ISBLANK(Q3),ISBLANK(AB3)),IF(UPPER(Y3)="A","",DY$2),"")</f>
        <v>&lt;EN:MeasurementValue&gt;100&lt;/EN:MeasurementValue&gt;</v>
      </c>
      <c r="DZ3" t="str">
        <f>IF(AND(ISBLANK(Q3),ISBLANK(AB3)),IF(UPPER(Y3)="A","",DZ$2),"")</f>
        <v>&lt;EN:MeasurementUnit&gt;ML&lt;/EN:MeasurementUnit&gt;</v>
      </c>
      <c r="EA3" t="str">
        <f>IF(AND(ISBLANK(Q3),ISBLANK(AB3)),IF(UPPER(Y3)="A","",EA$2),"")</f>
        <v>&lt;/EN:SampleAnalyzedMeasure&gt;</v>
      </c>
      <c r="EB3">
        <f>IF(AND(ISBLANK(Q3),ISBLANK(AB3)),IF(UPPER(Y3)="A","",IF(ISBLANK(O3),"",SUBSTITUTE(EB$2,"%",CONCATENATE(YEAR(O3),"-",IF(MONTH(O3)&lt;10,"0",""),MONTH(O3),"-",IF(DAY(O3)&lt;10,"0",""),DAY(O3))))),"")</f>
      </c>
      <c r="EC3">
        <f>IF(AND(ISBLANK(Q3),ISBLANK(AB3)),IF(UPPER(Y3)="A","",IF(OR(ISBLANK(O3),ISBLANK(P3)),"",SUBSTITUTE(EC$2,"%",CONCATENATE(IF(HOUR(P3)&lt;10,"0",""),HOUR(P3),":",IF(MINUTE(P3)&lt;10,"0",""),MINUTE(P3),":",IF(SECOND(P3)&lt;10,"0",""),SECOND(P3))))),"")</f>
      </c>
      <c r="ED3" t="str">
        <f>IF(AND(ISBLANK(Q3),ISBLANK(AB3)),IF(UPPER(Y3)="A","",ED$2),"")</f>
        <v>&lt;/EN:LabAnalysisIdentification&gt;</v>
      </c>
      <c r="EE3" t="str">
        <f>IF(AND(ISBLANK(Q3),ISBLANK(AB3)),IF(UPPER(Y3)="A","",EE$2),"")</f>
        <v>&lt;EN:AnalyteIdentification&gt;</v>
      </c>
      <c r="EF3" t="str">
        <f>IF(AND(ISBLANK(Q3),ISBLANK(AB3)),IF(UPPER(Y3)="A","",EF$2),"")</f>
        <v>&lt;EN:AnalyteCode&gt;3014&lt;/EN:AnalyteCode&gt;</v>
      </c>
      <c r="EG3" t="str">
        <f>IF(AND(ISBLANK(Q3),ISBLANK(AB3)),IF(UPPER(Y3)="A","",EG$2),"")</f>
        <v>&lt;/EN:AnalyteIdentification&gt;</v>
      </c>
      <c r="EH3" t="str">
        <f>IF(AND(ISBLANK(Q3),ISBLANK(AB3)),IF(UPPER(Y3)="A","",EH$2),"")</f>
        <v>&lt;EN:AnalysisResult&gt;</v>
      </c>
      <c r="EI3" t="str">
        <f>IF(AND(ISBLANK(Q3),ISBLANK(AB3)),IF(UPPER(Y3)="A","",EI$2),"")</f>
        <v>&lt;EN:Result&gt;</v>
      </c>
      <c r="EJ3" t="str">
        <f>IF(AND(ISBLANK(Q3),ISBLANK(AB3)),IF(UPPER(Y3)="A","",IF(ISBLANK(AC3),"DATA MISSING",SUBSTITUTE(EJ$2,"%",UPPER(AC3)))),"")</f>
        <v>DATA MISSING</v>
      </c>
      <c r="EK3" t="str">
        <f>IF(AND(ISBLANK(Q3),ISBLANK(AB3)),IF(UPPER(Y3)="A","",EK$2),"")</f>
        <v>&lt;/EN:Result&gt;</v>
      </c>
      <c r="EL3" t="str">
        <f>IF(AND(ISBLANK(Q3),ISBLANK(AB3)),IF(UPPER(Y3)="A","",EL$2),"")</f>
        <v>&lt;/EN:AnalysisResult&gt;</v>
      </c>
      <c r="EM3" t="str">
        <f>IF(AND(ISBLANK(Q3),ISBLANK(AB3)),IF(UPPER(Y3)="A","",EM$2),"")</f>
        <v>&lt;EN:QAQCSummary&gt;</v>
      </c>
      <c r="EN3" t="str">
        <f>IF(AND(ISBLANK(Q3),ISBLANK(AB3)),IF(UPPER(Y3)="A","",IF(ISBLANK(AD3),"DATA MISSING",SUBSTITUTE(EN$2,"%",UPPER(AD3)))),"")</f>
        <v>DATA MISSING</v>
      </c>
      <c r="EO3">
        <f>IF(AND(ISBLANK(Q3),ISBLANK(AB3)),IF(UPPER(Y3)="A","",IF(ISBLANK(AF3),IF(AD3="R","DATA MISSING",""),SUBSTITUTE(EO$2,"%",UPPER(AF3)))),"")</f>
      </c>
      <c r="EP3" t="str">
        <f>IF(AND(ISBLANK(Q3),ISBLANK(AB3)),IF(UPPER(Y3)="A","",EP$2),"")</f>
        <v>&lt;/EN:QAQCSummary&gt;</v>
      </c>
      <c r="EQ3" t="str">
        <f>IF(AND(ISBLANK(Q3),ISBLANK(AB3)),IF(UPPER(Y3)="A","",EQ$2),"")</f>
        <v>&lt;/EN:AnalysisResultInformation&gt;</v>
      </c>
      <c r="ER3" t="str">
        <f>ER$2</f>
        <v>&lt;/EN:Sample&gt;</v>
      </c>
      <c r="ES3" t="str">
        <f>ES$2</f>
        <v>&lt;/EN:LabReport&gt;</v>
      </c>
      <c r="ET3" t="str">
        <f>ET$2</f>
        <v>&lt;/EN:Submission&gt;</v>
      </c>
      <c r="EU3" t="str">
        <f>EU$2</f>
        <v>&lt;/EN:eDWR&gt;</v>
      </c>
    </row>
    <row r="4" spans="1:151" ht="15">
      <c r="A4" s="75"/>
      <c r="B4" s="76"/>
      <c r="C4" s="77"/>
      <c r="D4" s="76"/>
      <c r="E4" s="76"/>
      <c r="F4" s="78"/>
      <c r="G4" s="84"/>
      <c r="H4" s="76"/>
      <c r="I4" s="76"/>
      <c r="J4" s="76"/>
      <c r="K4" s="80"/>
      <c r="L4" s="81"/>
      <c r="M4" s="82"/>
      <c r="N4" s="83"/>
      <c r="O4" s="83"/>
      <c r="P4" s="82"/>
      <c r="Q4" s="77"/>
      <c r="R4" s="80"/>
      <c r="S4" s="76"/>
      <c r="T4" s="81"/>
      <c r="U4" s="76"/>
      <c r="V4" s="76"/>
      <c r="W4" s="77"/>
      <c r="X4" s="77"/>
      <c r="Y4" s="76"/>
      <c r="Z4" s="76"/>
      <c r="AA4" s="77"/>
      <c r="AB4" s="76"/>
      <c r="AC4" s="76"/>
      <c r="AD4" s="76"/>
      <c r="AE4" s="77"/>
      <c r="AF4" s="76"/>
      <c r="AG4">
        <f aca="true" t="shared" si="0" ref="AG4:AG54">IF(ISBLANK(C4),IF(ISBLANK(C3),"",$AI$1),CONCATENATE(AH4,AI4,AJ4,AK4,AL4,IF(AND(Y4="P",Z4="A"),CONCATENATE(AM4,AN4),""),AO4))</f>
      </c>
      <c r="AH4" s="5" t="str">
        <f aca="true" t="shared" si="1" ref="AH4:AH53">CONCATENATE(AY4,AZ4,BA4,BB4,BC4,BD4,BE4,BF4,BG4,BH4,BI4,BJ4,BK4,BL4,BM4,BN4,BO4,BP4,BQ4,BR4)</f>
        <v>&lt;EN:Sample&gt;&lt;EN:SampleIdentification&gt;DATA MISSINGDATA MISSINGDATA MISSINGDATA MISSINGDATA MISSINGDATA MISSING</v>
      </c>
      <c r="AI4" s="5" t="str">
        <f aca="true" t="shared" si="2" ref="AI4:AI53">CONCATENATE(BS4,BT4,BU4,BV4,BW4,BX4,BY4,BZ4,CA4,CB4,CC4,CD4,CE4,CF4)</f>
        <v>DATA MISSING&lt;EN:StateClassificationCode&gt;TC&lt;/EN:StateClassificationCode&gt;&lt;/EN:SampleIdentification&gt;</v>
      </c>
      <c r="AJ4" s="5" t="str">
        <f aca="true" t="shared" si="3" ref="AJ4:AJ53">CONCATENATE(CG4,CH4,CI4,CJ4,CK4)</f>
        <v>&lt;EN:SampleLocationIdentification&gt;DATA MISSING&lt;/EN:SampleLocationIdentification&gt;</v>
      </c>
      <c r="AK4" s="5" t="str">
        <f aca="true" t="shared" si="4" ref="AK4:AK53">CONCATENATE(CL4,CM4,CN4,CO4,CP4,CQ4,CR4,CS4,CT4,CU4,CV4,CW4,CX4,CY4,CZ4)</f>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 s="5" t="str">
        <f aca="true" t="shared" si="5" ref="AL4:AL53">CONCATENATE(DA4,DB4,DC4,DD4,DE4,DF4,DG4,DH4,DI4,DJ4,DK4,DL4,DM4,DN4)</f>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 s="5" t="str">
        <f aca="true" t="shared" si="6" ref="AM4:AM53">CONCATENATE(DO4,DP4,DQ4,DR4,DS4,DT4,DU4,DV4,DW4,DX4,DY4,DZ4,EA4,EB4,EC4,ED4)</f>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 s="5" t="str">
        <f aca="true" t="shared" si="7" ref="AN4:AN53">CONCATENATE(EE4,EF4,EG4,EH4,EI4,EJ4,EK4,EL4,EM4,EN4,EO4,EP4,EQ4)</f>
        <v>&lt;EN:AnalyteIdentification&gt;&lt;EN:AnalyteCode&gt;3014&lt;/EN:AnalyteCode&gt;&lt;/EN:AnalyteIdentification&gt;&lt;EN:AnalysisResult&gt;&lt;EN:Result&gt;DATA MISSING&lt;/EN:Result&gt;&lt;/EN:AnalysisResult&gt;&lt;EN:QAQCSummary&gt;DATA MISSING&lt;/EN:QAQCSummary&gt;&lt;/EN:AnalysisResultInformation&gt;</v>
      </c>
      <c r="AO4" s="5" t="str">
        <f aca="true" t="shared" si="8" ref="AO4:AO53">ER4</f>
        <v>&lt;/EN:Sample&gt;</v>
      </c>
      <c r="AP4" s="5" t="str">
        <f aca="true" t="shared" si="9" ref="AP4:AT35">AP$2</f>
        <v>&lt;EN:eDWR xmlns:EN="urn:us:net:exchangenetwork" xmlns:facid="http://www.epa.gov/xml" xmlns:xsi="http://www.w3.org/2001/XMLSchema-instance" xsi:schemaLocation="urn:us:net:exchangenetwork http://10.16.11.45:8080/XMLSampling/Schemas/SDWIS_eDWR_v2.0.xsd"&gt;</v>
      </c>
      <c r="AQ4" t="str">
        <f t="shared" si="9"/>
        <v>&lt;EN:Submission&gt;</v>
      </c>
      <c r="AR4" t="str">
        <f t="shared" si="9"/>
        <v>&lt;EN:LabReport&gt;</v>
      </c>
      <c r="AS4" t="str">
        <f t="shared" si="9"/>
        <v>&lt;EN:LabIdentification&gt;</v>
      </c>
      <c r="AT4" t="str">
        <f t="shared" si="9"/>
        <v>&lt;EN:LabAccreditation&gt;</v>
      </c>
      <c r="AU4" t="str">
        <f aca="true" t="shared" si="10" ref="AU4:AU53">IF(ISBLANK(B4),"DATA MISSING",SUBSTITUTE(AU$2,"%",UPPER(B4)))</f>
        <v>DATA MISSING</v>
      </c>
      <c r="AV4" t="str">
        <f aca="true" t="shared" si="11" ref="AV4:AZ35">AV$2</f>
        <v>&lt;EN:LabAccreditationAuthorityName&gt;STATE&lt;/EN:LabAccreditationAuthorityName&gt;</v>
      </c>
      <c r="AW4" t="str">
        <f t="shared" si="11"/>
        <v>&lt;/EN:LabAccreditation&gt;</v>
      </c>
      <c r="AX4" t="str">
        <f t="shared" si="11"/>
        <v>&lt;/EN:LabIdentification&gt;</v>
      </c>
      <c r="AY4" t="str">
        <f t="shared" si="11"/>
        <v>&lt;EN:Sample&gt;</v>
      </c>
      <c r="AZ4" t="str">
        <f t="shared" si="11"/>
        <v>&lt;EN:SampleIdentification&gt;</v>
      </c>
      <c r="BA4">
        <f aca="true" t="shared" si="12" ref="BA4:BA59">IF(ISBLANK(C4),"",SUBSTITUTE(BA$2,"%",UPPER(C4)))</f>
      </c>
      <c r="BB4" t="str">
        <f aca="true" t="shared" si="13" ref="BB4:BB59">IF(ISBLANK(C4),"DATA MISSING",SUBSTITUTE(BB$2,"%",UPPER(C4)))</f>
        <v>DATA MISSING</v>
      </c>
      <c r="BC4" t="str">
        <f aca="true" t="shared" si="14" ref="BC4:BC53">IF(ISBLANK(D4),"DATA MISSING",SUBSTITUTE(BC$2,"%",UPPER(D4)))</f>
        <v>DATA MISSING</v>
      </c>
      <c r="BD4" t="str">
        <f aca="true" t="shared" si="15" ref="BD4:BD53">IF(ISBLANK(E4),"DATA MISSING",SUBSTITUTE(BD$2,"%",UPPER(E4)))</f>
        <v>DATA MISSING</v>
      </c>
      <c r="BE4" t="str">
        <f aca="true" t="shared" si="16" ref="BE4:BE53">IF(ISBLANK(H4),"DATA MISSING",SUBSTITUTE(BE$2,"%",UPPER(H4)))</f>
        <v>DATA MISSING</v>
      </c>
      <c r="BF4" t="str">
        <f aca="true" t="shared" si="17" ref="BF4:BF53">IF(ISBLANK(I4),"DATA MISSING",SUBSTITUTE(BF$2,"%",UPPER(I4)))</f>
        <v>DATA MISSING</v>
      </c>
      <c r="BG4" t="str">
        <f aca="true" t="shared" si="18" ref="BG4:BG53">IF(ISBLANK(J4),"DATA MISSING",SUBSTITUTE(BG$2,"%",UPPER(J4)))</f>
        <v>DATA MISSING</v>
      </c>
      <c r="BH4">
        <f aca="true" t="shared" si="19" ref="BH4:BH53">IF(UPPER($I4)&lt;&gt;"RP","",BH$2)</f>
      </c>
      <c r="BI4">
        <f aca="true" t="shared" si="20" ref="BI4:BI53">IF(UPPER($I4)&lt;&gt;"RP","",SUBSTITUTE(BI$2,"%",UPPER(S4)))</f>
      </c>
      <c r="BJ4">
        <f aca="true" t="shared" si="21" ref="BJ4:BJ53">IF(UPPER($I4)&lt;&gt;"RP","",SUBSTITUTE(BJ$2,"%",CONCATENATE(YEAR(T4),"-",IF(MONTH(T4)&lt;10,"0",""),MONTH(T4),"-",IF(DAY(T4)&lt;10,"0",""),DAY(T4))))</f>
      </c>
      <c r="BK4">
        <f aca="true" t="shared" si="22" ref="BK4:BK53">IF(UPPER($I4)&lt;&gt;"RP","",BK$2)</f>
      </c>
      <c r="BL4">
        <f aca="true" t="shared" si="23" ref="BL4:BL53">IF(UPPER($I4)&lt;&gt;"RP","",SUBSTITUTE(BL$2,"%",UPPER(U4)))</f>
      </c>
      <c r="BM4">
        <f aca="true" t="shared" si="24" ref="BM4:BO35">IF(UPPER($I4)&lt;&gt;"RP","",BM$2)</f>
      </c>
      <c r="BN4">
        <f t="shared" si="24"/>
      </c>
      <c r="BO4">
        <f t="shared" si="24"/>
      </c>
      <c r="BP4">
        <f aca="true" t="shared" si="25" ref="BP4:BP53">IF(ISBLANK(K4),"",BP$2)</f>
      </c>
      <c r="BQ4">
        <f aca="true" t="shared" si="26" ref="BQ4:BQ53">IF(ISBLANK(K4),"",SUBSTITUTE(BQ$2,"%",UPPER(K4)))</f>
      </c>
      <c r="BR4">
        <f aca="true" t="shared" si="27" ref="BR4:BR53">IF(ISBLANK(K4),"",BR$2)</f>
      </c>
      <c r="BS4" t="str">
        <f aca="true" t="shared" si="28" ref="BS4:BS53">IF(ISBLANK(L4),"DATA MISSING",SUBSTITUTE(BS$2,"%",CONCATENATE(YEAR(L4),"-",IF(MONTH(L4)&lt;10,"0",""),MONTH(L4),"-",IF(DAY(L4)&lt;10,"0",""),DAY(L4))))</f>
        <v>DATA MISSING</v>
      </c>
      <c r="BT4">
        <f aca="true" t="shared" si="29" ref="BT4:BT53">IF(ISBLANK(M4),"",SUBSTITUTE(BT$2,"%",CONCATENATE(IF(HOUR(M4)&lt;10,"0",""),HOUR(M4),":",IF(MINUTE(M4)&lt;10,"0",""),MINUTE(M4),":",IF(SECOND(M4)&lt;10,"0",""),SECOND(M4))))</f>
      </c>
      <c r="BU4">
        <f aca="true" t="shared" si="30" ref="BU4:BU53">IF(ISBLANK(N4),"",SUBSTITUTE(BU$2,"%",CONCATENATE(YEAR(N4),"-",IF(MONTH(N4)&lt;10,"0",""),MONTH(N4),"-",IF(DAY(N4)&lt;10,"0",""),DAY(N4))))</f>
      </c>
      <c r="BV4">
        <f aca="true" t="shared" si="31" ref="BV4:BV53">IF(ISBLANK(Q4),"",SUBSTITUTE(BV$2,"%",UPPER(Q4)))</f>
      </c>
      <c r="BW4">
        <f aca="true" t="shared" si="32" ref="BW4:BW53">IF(ISBLANK(W4),"",BW$2)</f>
      </c>
      <c r="BX4">
        <f aca="true" t="shared" si="33" ref="BX4:BX53">IF(ISBLANK(W4),"",SUBSTITUTE(BX$2,"%",W4))</f>
      </c>
      <c r="BY4">
        <f aca="true" t="shared" si="34" ref="BY4:BY53">IF(ISBLANK(W4),"",BY$2)</f>
      </c>
      <c r="BZ4">
        <f aca="true" t="shared" si="35" ref="BZ4:BZ53">IF(ISBLANK(W4),"",SUBSTITUTE(BZ$2,"%",IF(UPPER(X4)="TOTAL","TotalChlorineResidual","FreeChlorineResidual")))</f>
      </c>
      <c r="CA4">
        <f aca="true" t="shared" si="36" ref="CA4:CA53">IF(ISBLANK(W4),"",CA$2)</f>
      </c>
      <c r="CB4">
        <f aca="true" t="shared" si="37" ref="CB4:CB53">IF(ISBLANK(R4),"",CB$2)</f>
      </c>
      <c r="CC4">
        <f aca="true" t="shared" si="38" ref="CC4:CC53">IF(ISBLANK(R4),"",SUBSTITUTE(CC$2,"%",R4))</f>
      </c>
      <c r="CD4">
        <f aca="true" t="shared" si="39" ref="CD4:CD53">IF(ISBLANK(R4),"",CD$2)</f>
      </c>
      <c r="CE4" t="str">
        <f aca="true" t="shared" si="40" ref="CE4:CG35">CE$2</f>
        <v>&lt;EN:StateClassificationCode&gt;TC&lt;/EN:StateClassificationCode&gt;</v>
      </c>
      <c r="CF4" t="str">
        <f t="shared" si="40"/>
        <v>&lt;/EN:SampleIdentification&gt;</v>
      </c>
      <c r="CG4" t="str">
        <f t="shared" si="40"/>
        <v>&lt;EN:SampleLocationIdentification&gt;</v>
      </c>
      <c r="CH4" t="str">
        <f aca="true" t="shared" si="41" ref="CH4:CH53">IF(ISBLANK(F4),"DATA MISSING",SUBSTITUTE(CH$2,"%",UPPER(F4)))</f>
        <v>DATA MISSING</v>
      </c>
      <c r="CI4">
        <f aca="true" t="shared" si="42" ref="CI4:CI52">IF(ISBLANK(G4),"",SUBSTITUTE(CI$2,"%",SUBSTITUTE(SUBSTITUTE(UPPER(G4),"&amp;","&amp;amp;"),"'","&amp;apos;")))</f>
      </c>
      <c r="CJ4">
        <f aca="true" t="shared" si="43" ref="CJ4:CJ52">IF(AND(UPPER($I4)="RP",ISBLANK(V4)),"DATA MISSING",IF(ISBLANK(V4),"",SUBSTITUTE(CJ$2,"%",SUBSTITUTE(SUBSTITUTE(UPPER(V4),"DWN","DN"),"OS","OR"))))</f>
      </c>
      <c r="CK4" t="str">
        <f aca="true" t="shared" si="44" ref="CK4:CK53">CK$2</f>
        <v>&lt;/EN:SampleLocationIdentification&gt;</v>
      </c>
      <c r="CL4" t="str">
        <f aca="true" t="shared" si="45" ref="CL4:CL53">IF(ISBLANK(Q4),CL$2,"")</f>
        <v>&lt;EN:AnalysisResultInformation&gt;</v>
      </c>
      <c r="CM4" t="str">
        <f aca="true" t="shared" si="46" ref="CM4:CM53">IF(ISBLANK(Q4),CM$2,"")</f>
        <v>&lt;EN:LabAnalysisIdentification&gt;</v>
      </c>
      <c r="CN4" t="str">
        <f aca="true" t="shared" si="47" ref="CN4:CN53">IF(ISBLANK(Q4),CN$2,"")</f>
        <v>&lt;EN:LabAccreditation&gt;</v>
      </c>
      <c r="CO4" t="str">
        <f aca="true" t="shared" si="48" ref="CO4:CO53">IF(ISBLANK(Q4),IF(ISBLANK(B4),"DATA MISSING",SUBSTITUTE(CO$2,"%",UPPER(B4))),"")</f>
        <v>DATA MISSING</v>
      </c>
      <c r="CP4" t="str">
        <f aca="true" t="shared" si="49" ref="CP4:CP53">IF(ISBLANK(Q4),CP$2,"")</f>
        <v>&lt;EN:LabAccreditationAuthorityName&gt;STATE&lt;/EN:LabAccreditationAuthorityName&gt;</v>
      </c>
      <c r="CQ4" t="str">
        <f aca="true" t="shared" si="50" ref="CQ4:CQ53">IF(ISBLANK(Q4),CQ$2,"")</f>
        <v>&lt;/EN:LabAccreditation&gt;</v>
      </c>
      <c r="CR4" t="str">
        <f aca="true" t="shared" si="51" ref="CR4:CR53">IF(ISBLANK(Q4),CR$2,"")</f>
        <v>&lt;EN:SampleAnalyticalMethod&gt;</v>
      </c>
      <c r="CS4" t="str">
        <f aca="true" t="shared" si="52" ref="CS4:CS53">IF(ISBLANK(Q4),CS$2,"")</f>
        <v>&lt;EN:MethodIdentifier&gt;9223B-PA&lt;/EN:MethodIdentifier&gt;</v>
      </c>
      <c r="CT4" t="str">
        <f aca="true" t="shared" si="53" ref="CT4:CT53">IF(ISBLANK(Q4),CT$2,"")</f>
        <v>&lt;/EN:SampleAnalyticalMethod&gt;</v>
      </c>
      <c r="CU4" t="str">
        <f aca="true" t="shared" si="54" ref="CU4:CU53">IF(ISBLANK(Q4),CU$2,"")</f>
        <v>&lt;EN:SampleAnalyzedMeasure&gt;</v>
      </c>
      <c r="CV4" t="str">
        <f aca="true" t="shared" si="55" ref="CV4:CV53">IF(ISBLANK(Q4),CV$2,"")</f>
        <v>&lt;EN:MeasurementValue&gt;100&lt;/EN:MeasurementValue&gt;</v>
      </c>
      <c r="CW4" t="str">
        <f aca="true" t="shared" si="56" ref="CW4:CW53">IF(ISBLANK(Q4),CW$2,"")</f>
        <v>&lt;EN:MeasurementUnit&gt;ML&lt;/EN:MeasurementUnit&gt;</v>
      </c>
      <c r="CX4" t="str">
        <f aca="true" t="shared" si="57" ref="CX4:CX53">IF(ISBLANK(Q4),CX$2,"")</f>
        <v>&lt;/EN:SampleAnalyzedMeasure&gt;</v>
      </c>
      <c r="CY4">
        <f aca="true" t="shared" si="58" ref="CY4:CY53">IF(ISBLANK(Q4),IF(ISBLANK(O4),"",SUBSTITUTE(CY$2,"%",CONCATENATE(YEAR(O4),"-",IF(MONTH(O4)&lt;10,"0",""),MONTH(O4),"-",IF(DAY(O4)&lt;10,"0",""),DAY(O4)))),"")</f>
      </c>
      <c r="CZ4">
        <f aca="true" t="shared" si="59" ref="CZ4:CZ53">IF(ISBLANK(Q4),IF(OR(ISBLANK(O4),ISBLANK(P4)),"",SUBSTITUTE(CZ$2,"%",CONCATENATE(IF(HOUR(P4)&lt;10,"0",""),HOUR(P4),":",IF(MINUTE(P4)&lt;10,"0",""),MINUTE(P4),":",IF(SECOND(P4)&lt;10,"0",""),SECOND(P4)))),"")</f>
      </c>
      <c r="DA4" t="str">
        <f aca="true" t="shared" si="60" ref="DA4:DA53">IF(ISBLANK(Q4),DA$2,"")</f>
        <v>&lt;/EN:LabAnalysisIdentification&gt;</v>
      </c>
      <c r="DB4" t="str">
        <f aca="true" t="shared" si="61" ref="DB4:DB53">IF(ISBLANK(Q4),DB$2,"")</f>
        <v>&lt;EN:AnalyteIdentification&gt;</v>
      </c>
      <c r="DC4" t="str">
        <f aca="true" t="shared" si="62" ref="DC4:DC53">IF(ISBLANK(Q4),DC$2,"")</f>
        <v>&lt;EN:AnalyteCode&gt;3100&lt;/EN:AnalyteCode&gt;</v>
      </c>
      <c r="DD4" t="str">
        <f aca="true" t="shared" si="63" ref="DD4:DD53">IF(ISBLANK(Q4),DD$2,"")</f>
        <v>&lt;/EN:AnalyteIdentification&gt;</v>
      </c>
      <c r="DE4" t="str">
        <f aca="true" t="shared" si="64" ref="DE4:DE53">IF(ISBLANK(Q4),DE$2,"")</f>
        <v>&lt;EN:AnalysisResult&gt;</v>
      </c>
      <c r="DF4" t="str">
        <f aca="true" t="shared" si="65" ref="DF4:DF53">IF(ISBLANK(Q4),DF$2,"")</f>
        <v>&lt;EN:Result&gt;</v>
      </c>
      <c r="DG4" t="str">
        <f aca="true" t="shared" si="66" ref="DG4:DG53">IF(ISBLANK(Q4),IF(ISBLANK(Y4),"DATA MISSING",SUBSTITUTE(DG$2,"%",UPPER(Y4))),"")</f>
        <v>DATA MISSING</v>
      </c>
      <c r="DH4" t="str">
        <f aca="true" t="shared" si="67" ref="DH4:DH53">IF(ISBLANK(Q4),DH$2,"")</f>
        <v>&lt;/EN:Result&gt;</v>
      </c>
      <c r="DI4" t="str">
        <f aca="true" t="shared" si="68" ref="DI4:DI53">IF(ISBLANK(Q4),DI$2,"")</f>
        <v>&lt;/EN:AnalysisResult&gt;</v>
      </c>
      <c r="DJ4" t="str">
        <f aca="true" t="shared" si="69" ref="DJ4:DJ53">IF(ISBLANK(Q4),DJ$2,"")</f>
        <v>&lt;EN:QAQCSummary&gt;</v>
      </c>
      <c r="DK4" t="str">
        <f aca="true" t="shared" si="70" ref="DK4:DK53">IF(ISBLANK(Q4),IF(ISBLANK(Z4),"DATA MISSING",SUBSTITUTE(DK$2,"%",UPPER(Z4))),"")</f>
        <v>DATA MISSING</v>
      </c>
      <c r="DL4">
        <f aca="true" t="shared" si="71" ref="DL4:DL53">IF(ISBLANK(Q4),IF(ISBLANK(AB4),IF(UPPER(Z4)="R","DATA MISSING",""),SUBSTITUTE(DL$2,"%",UPPER(AB4))),"")</f>
      </c>
      <c r="DM4" t="str">
        <f aca="true" t="shared" si="72" ref="DM4:DM53">IF(ISBLANK(Q4),DM$2,"")</f>
        <v>&lt;/EN:QAQCSummary&gt;</v>
      </c>
      <c r="DN4" t="str">
        <f aca="true" t="shared" si="73" ref="DN4:DN53">IF(ISBLANK(Q4),DN$2,"")</f>
        <v>&lt;/EN:AnalysisResultInformation&gt;</v>
      </c>
      <c r="DO4" t="str">
        <f aca="true" t="shared" si="74" ref="DO4:DO53">IF(AND(ISBLANK(Q4),ISBLANK(AB4)),IF(UPPER(Y4)="A","",DO$2),"")</f>
        <v>&lt;EN:AnalysisResultInformation&gt;</v>
      </c>
      <c r="DP4" t="str">
        <f aca="true" t="shared" si="75" ref="DP4:DP53">IF(AND(ISBLANK(Q4),ISBLANK(AB4)),IF(UPPER(Y4)="A","",DP$2),"")</f>
        <v>&lt;EN:LabAnalysisIdentification&gt;</v>
      </c>
      <c r="DQ4" t="str">
        <f aca="true" t="shared" si="76" ref="DQ4:DQ53">IF(AND(ISBLANK(Q4),ISBLANK(AB4)),IF(UPPER(Y4)="A","",DQ$2),"")</f>
        <v>&lt;EN:LabAccreditation&gt;</v>
      </c>
      <c r="DR4" t="str">
        <f aca="true" t="shared" si="77" ref="DR4:DR53">IF(AND(ISBLANK(Q4),ISBLANK(AB4)),IF(UPPER(Y4)="A","",IF(ISBLANK(B4),"DATA MISSING",SUBSTITUTE(DR$2,"%",UPPER(B4)))),"")</f>
        <v>DATA MISSING</v>
      </c>
      <c r="DS4" t="str">
        <f aca="true" t="shared" si="78" ref="DS4:DS53">IF(AND(ISBLANK(Q4),ISBLANK(AB4)),IF(UPPER(Y4)="A","",DS$2),"")</f>
        <v>&lt;EN:LabAccreditationAuthorityName&gt;STATE&lt;/EN:LabAccreditationAuthorityName&gt;</v>
      </c>
      <c r="DT4" t="str">
        <f aca="true" t="shared" si="79" ref="DT4:DT53">IF(AND(ISBLANK(Q4),ISBLANK(AB4)),IF(UPPER(Y4)="A","",DT$2),"")</f>
        <v>&lt;/EN:LabAccreditation&gt;</v>
      </c>
      <c r="DU4" t="str">
        <f aca="true" t="shared" si="80" ref="DU4:DU53">IF(AND(ISBLANK(Q4),ISBLANK(AB4)),IF(UPPER(Y4)="A","",DU$2),"")</f>
        <v>&lt;EN:SampleAnalyticalMethod&gt;</v>
      </c>
      <c r="DV4" t="str">
        <f aca="true" t="shared" si="81" ref="DV4:DV53">IF(AND(ISBLANK(Q4),ISBLANK(AB4)),IF(UPPER(Y4)="A","",DV$2),"")</f>
        <v>&lt;EN:MethodIdentifier&gt;9223B-PA&lt;/EN:MethodIdentifier&gt;</v>
      </c>
      <c r="DW4" t="str">
        <f aca="true" t="shared" si="82" ref="DW4:DW53">IF(AND(ISBLANK(Q4),ISBLANK(AB4)),IF(UPPER(Y4)="A","",DW$2),"")</f>
        <v>&lt;/EN:SampleAnalyticalMethod&gt;</v>
      </c>
      <c r="DX4" t="str">
        <f aca="true" t="shared" si="83" ref="DX4:DX53">IF(AND(ISBLANK(Q4),ISBLANK(AB4)),IF(UPPER(Y4)="A","",DX$2),"")</f>
        <v>&lt;EN:SampleAnalyzedMeasure&gt;</v>
      </c>
      <c r="DY4" t="str">
        <f aca="true" t="shared" si="84" ref="DY4:DY53">IF(AND(ISBLANK(Q4),ISBLANK(AB4)),IF(UPPER(Y4)="A","",DY$2),"")</f>
        <v>&lt;EN:MeasurementValue&gt;100&lt;/EN:MeasurementValue&gt;</v>
      </c>
      <c r="DZ4" t="str">
        <f aca="true" t="shared" si="85" ref="DZ4:DZ53">IF(AND(ISBLANK(Q4),ISBLANK(AB4)),IF(UPPER(Y4)="A","",DZ$2),"")</f>
        <v>&lt;EN:MeasurementUnit&gt;ML&lt;/EN:MeasurementUnit&gt;</v>
      </c>
      <c r="EA4" t="str">
        <f aca="true" t="shared" si="86" ref="EA4:EA53">IF(AND(ISBLANK(Q4),ISBLANK(AB4)),IF(UPPER(Y4)="A","",EA$2),"")</f>
        <v>&lt;/EN:SampleAnalyzedMeasure&gt;</v>
      </c>
      <c r="EB4">
        <f aca="true" t="shared" si="87" ref="EB4:EB53">IF(AND(ISBLANK(Q4),ISBLANK(AB4)),IF(UPPER(Y4)="A","",IF(ISBLANK(O4),"",SUBSTITUTE(EB$2,"%",CONCATENATE(YEAR(O4),"-",IF(MONTH(O4)&lt;10,"0",""),MONTH(O4),"-",IF(DAY(O4)&lt;10,"0",""),DAY(O4))))),"")</f>
      </c>
      <c r="EC4">
        <f aca="true" t="shared" si="88" ref="EC4:EC53">IF(AND(ISBLANK(Q4),ISBLANK(AB4)),IF(UPPER(Y4)="A","",IF(OR(ISBLANK(O4),ISBLANK(P4)),"",SUBSTITUTE(EC$2,"%",CONCATENATE(IF(HOUR(P4)&lt;10,"0",""),HOUR(P4),":",IF(MINUTE(P4)&lt;10,"0",""),MINUTE(P4),":",IF(SECOND(P4)&lt;10,"0",""),SECOND(P4))))),"")</f>
      </c>
      <c r="ED4" t="str">
        <f aca="true" t="shared" si="89" ref="ED4:ED53">IF(AND(ISBLANK(Q4),ISBLANK(AB4)),IF(UPPER(Y4)="A","",ED$2),"")</f>
        <v>&lt;/EN:LabAnalysisIdentification&gt;</v>
      </c>
      <c r="EE4" t="str">
        <f aca="true" t="shared" si="90" ref="EE4:EE53">IF(AND(ISBLANK(Q4),ISBLANK(AB4)),IF(UPPER(Y4)="A","",EE$2),"")</f>
        <v>&lt;EN:AnalyteIdentification&gt;</v>
      </c>
      <c r="EF4" t="str">
        <f aca="true" t="shared" si="91" ref="EF4:EF53">IF(AND(ISBLANK(Q4),ISBLANK(AB4)),IF(UPPER(Y4)="A","",EF$2),"")</f>
        <v>&lt;EN:AnalyteCode&gt;3014&lt;/EN:AnalyteCode&gt;</v>
      </c>
      <c r="EG4" t="str">
        <f aca="true" t="shared" si="92" ref="EG4:EG53">IF(AND(ISBLANK(Q4),ISBLANK(AB4)),IF(UPPER(Y4)="A","",EG$2),"")</f>
        <v>&lt;/EN:AnalyteIdentification&gt;</v>
      </c>
      <c r="EH4" t="str">
        <f aca="true" t="shared" si="93" ref="EH4:EH53">IF(AND(ISBLANK(Q4),ISBLANK(AB4)),IF(UPPER(Y4)="A","",EH$2),"")</f>
        <v>&lt;EN:AnalysisResult&gt;</v>
      </c>
      <c r="EI4" t="str">
        <f aca="true" t="shared" si="94" ref="EI4:EI53">IF(AND(ISBLANK(Q4),ISBLANK(AB4)),IF(UPPER(Y4)="A","",EI$2),"")</f>
        <v>&lt;EN:Result&gt;</v>
      </c>
      <c r="EJ4" t="str">
        <f aca="true" t="shared" si="95" ref="EJ4:EJ53">IF(AND(ISBLANK(Q4),ISBLANK(AB4)),IF(UPPER(Y4)="A","",IF(ISBLANK(AC4),"DATA MISSING",SUBSTITUTE(EJ$2,"%",UPPER(AC4)))),"")</f>
        <v>DATA MISSING</v>
      </c>
      <c r="EK4" t="str">
        <f aca="true" t="shared" si="96" ref="EK4:EK53">IF(AND(ISBLANK(Q4),ISBLANK(AB4)),IF(UPPER(Y4)="A","",EK$2),"")</f>
        <v>&lt;/EN:Result&gt;</v>
      </c>
      <c r="EL4" t="str">
        <f aca="true" t="shared" si="97" ref="EL4:EL53">IF(AND(ISBLANK(Q4),ISBLANK(AB4)),IF(UPPER(Y4)="A","",EL$2),"")</f>
        <v>&lt;/EN:AnalysisResult&gt;</v>
      </c>
      <c r="EM4" t="str">
        <f aca="true" t="shared" si="98" ref="EM4:EM53">IF(AND(ISBLANK(Q4),ISBLANK(AB4)),IF(UPPER(Y4)="A","",EM$2),"")</f>
        <v>&lt;EN:QAQCSummary&gt;</v>
      </c>
      <c r="EN4" t="str">
        <f aca="true" t="shared" si="99" ref="EN4:EN53">IF(AND(ISBLANK(Q4),ISBLANK(AB4)),IF(UPPER(Y4)="A","",IF(ISBLANK(AD4),"DATA MISSING",SUBSTITUTE(EN$2,"%",UPPER(AD4)))),"")</f>
        <v>DATA MISSING</v>
      </c>
      <c r="EO4">
        <f aca="true" t="shared" si="100" ref="EO4:EO53">IF(AND(ISBLANK(Q4),ISBLANK(AB4)),IF(UPPER(Y4)="A","",IF(ISBLANK(AF4),IF(AD4="R","DATA MISSING",""),SUBSTITUTE(EO$2,"%",UPPER(AF4)))),"")</f>
      </c>
      <c r="EP4" t="str">
        <f aca="true" t="shared" si="101" ref="EP4:EP53">IF(AND(ISBLANK(Q4),ISBLANK(AB4)),IF(UPPER(Y4)="A","",EP$2),"")</f>
        <v>&lt;/EN:QAQCSummary&gt;</v>
      </c>
      <c r="EQ4" t="str">
        <f aca="true" t="shared" si="102" ref="EQ4:EQ53">IF(AND(ISBLANK(Q4),ISBLANK(AB4)),IF(UPPER(Y4)="A","",EQ$2),"")</f>
        <v>&lt;/EN:AnalysisResultInformation&gt;</v>
      </c>
      <c r="ER4" t="str">
        <f aca="true" t="shared" si="103" ref="ER4:EU35">ER$2</f>
        <v>&lt;/EN:Sample&gt;</v>
      </c>
      <c r="ES4" t="str">
        <f t="shared" si="103"/>
        <v>&lt;/EN:LabReport&gt;</v>
      </c>
      <c r="ET4" t="str">
        <f t="shared" si="103"/>
        <v>&lt;/EN:Submission&gt;</v>
      </c>
      <c r="EU4" t="str">
        <f t="shared" si="103"/>
        <v>&lt;/EN:eDWR&gt;</v>
      </c>
    </row>
    <row r="5" spans="1:151" ht="15">
      <c r="A5" s="75"/>
      <c r="B5" s="76"/>
      <c r="C5" s="77"/>
      <c r="D5" s="76"/>
      <c r="E5" s="76"/>
      <c r="F5" s="78"/>
      <c r="G5" s="84"/>
      <c r="H5" s="76"/>
      <c r="I5" s="76"/>
      <c r="J5" s="76"/>
      <c r="K5" s="80"/>
      <c r="L5" s="81"/>
      <c r="M5" s="82"/>
      <c r="N5" s="83"/>
      <c r="O5" s="83"/>
      <c r="P5" s="82"/>
      <c r="Q5" s="77"/>
      <c r="R5" s="80"/>
      <c r="S5" s="76"/>
      <c r="T5" s="81"/>
      <c r="U5" s="76"/>
      <c r="V5" s="76"/>
      <c r="W5" s="77"/>
      <c r="X5" s="77"/>
      <c r="Y5" s="76"/>
      <c r="Z5" s="76"/>
      <c r="AA5" s="77"/>
      <c r="AB5" s="76"/>
      <c r="AC5" s="76"/>
      <c r="AD5" s="76"/>
      <c r="AE5" s="77"/>
      <c r="AF5" s="76"/>
      <c r="AG5">
        <f t="shared" si="0"/>
      </c>
      <c r="AH5" s="5" t="str">
        <f t="shared" si="1"/>
        <v>&lt;EN:Sample&gt;&lt;EN:SampleIdentification&gt;DATA MISSINGDATA MISSINGDATA MISSINGDATA MISSINGDATA MISSINGDATA MISSING</v>
      </c>
      <c r="AI5" s="5" t="str">
        <f t="shared" si="2"/>
        <v>DATA MISSING&lt;EN:StateClassificationCode&gt;TC&lt;/EN:StateClassificationCode&gt;&lt;/EN:SampleIdentification&gt;</v>
      </c>
      <c r="AJ5" s="5" t="str">
        <f t="shared" si="3"/>
        <v>&lt;EN:SampleLocationIdentification&gt;DATA MISSING&lt;/EN:SampleLocationIdentification&gt;</v>
      </c>
      <c r="AK5"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5"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5"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5" s="5" t="str">
        <f t="shared" si="7"/>
        <v>&lt;EN:AnalyteIdentification&gt;&lt;EN:AnalyteCode&gt;3014&lt;/EN:AnalyteCode&gt;&lt;/EN:AnalyteIdentification&gt;&lt;EN:AnalysisResult&gt;&lt;EN:Result&gt;DATA MISSING&lt;/EN:Result&gt;&lt;/EN:AnalysisResult&gt;&lt;EN:QAQCSummary&gt;DATA MISSING&lt;/EN:QAQCSummary&gt;&lt;/EN:AnalysisResultInformation&gt;</v>
      </c>
      <c r="AO5" s="5" t="str">
        <f t="shared" si="8"/>
        <v>&lt;/EN:Sample&gt;</v>
      </c>
      <c r="AP5" s="5" t="str">
        <f t="shared" si="9"/>
        <v>&lt;EN:eDWR xmlns:EN="urn:us:net:exchangenetwork" xmlns:facid="http://www.epa.gov/xml" xmlns:xsi="http://www.w3.org/2001/XMLSchema-instance" xsi:schemaLocation="urn:us:net:exchangenetwork http://10.16.11.45:8080/XMLSampling/Schemas/SDWIS_eDWR_v2.0.xsd"&gt;</v>
      </c>
      <c r="AQ5" t="str">
        <f t="shared" si="9"/>
        <v>&lt;EN:Submission&gt;</v>
      </c>
      <c r="AR5" t="str">
        <f t="shared" si="9"/>
        <v>&lt;EN:LabReport&gt;</v>
      </c>
      <c r="AS5" t="str">
        <f t="shared" si="9"/>
        <v>&lt;EN:LabIdentification&gt;</v>
      </c>
      <c r="AT5" t="str">
        <f t="shared" si="9"/>
        <v>&lt;EN:LabAccreditation&gt;</v>
      </c>
      <c r="AU5" t="str">
        <f t="shared" si="10"/>
        <v>DATA MISSING</v>
      </c>
      <c r="AV5" t="str">
        <f t="shared" si="11"/>
        <v>&lt;EN:LabAccreditationAuthorityName&gt;STATE&lt;/EN:LabAccreditationAuthorityName&gt;</v>
      </c>
      <c r="AW5" t="str">
        <f t="shared" si="11"/>
        <v>&lt;/EN:LabAccreditation&gt;</v>
      </c>
      <c r="AX5" t="str">
        <f t="shared" si="11"/>
        <v>&lt;/EN:LabIdentification&gt;</v>
      </c>
      <c r="AY5" t="str">
        <f t="shared" si="11"/>
        <v>&lt;EN:Sample&gt;</v>
      </c>
      <c r="AZ5" t="str">
        <f t="shared" si="11"/>
        <v>&lt;EN:SampleIdentification&gt;</v>
      </c>
      <c r="BA5">
        <f t="shared" si="12"/>
      </c>
      <c r="BB5" t="str">
        <f t="shared" si="13"/>
        <v>DATA MISSING</v>
      </c>
      <c r="BC5" t="str">
        <f t="shared" si="14"/>
        <v>DATA MISSING</v>
      </c>
      <c r="BD5" t="str">
        <f t="shared" si="15"/>
        <v>DATA MISSING</v>
      </c>
      <c r="BE5" t="str">
        <f t="shared" si="16"/>
        <v>DATA MISSING</v>
      </c>
      <c r="BF5" t="str">
        <f t="shared" si="17"/>
        <v>DATA MISSING</v>
      </c>
      <c r="BG5" t="str">
        <f t="shared" si="18"/>
        <v>DATA MISSING</v>
      </c>
      <c r="BH5">
        <f t="shared" si="19"/>
      </c>
      <c r="BI5">
        <f t="shared" si="20"/>
      </c>
      <c r="BJ5">
        <f t="shared" si="21"/>
      </c>
      <c r="BK5">
        <f t="shared" si="22"/>
      </c>
      <c r="BL5">
        <f t="shared" si="23"/>
      </c>
      <c r="BM5">
        <f t="shared" si="24"/>
      </c>
      <c r="BN5">
        <f t="shared" si="24"/>
      </c>
      <c r="BO5">
        <f t="shared" si="24"/>
      </c>
      <c r="BP5">
        <f t="shared" si="25"/>
      </c>
      <c r="BQ5">
        <f t="shared" si="26"/>
      </c>
      <c r="BR5">
        <f t="shared" si="27"/>
      </c>
      <c r="BS5" t="str">
        <f t="shared" si="28"/>
        <v>DATA MISSING</v>
      </c>
      <c r="BT5">
        <f t="shared" si="29"/>
      </c>
      <c r="BU5">
        <f t="shared" si="30"/>
      </c>
      <c r="BV5">
        <f t="shared" si="31"/>
      </c>
      <c r="BW5">
        <f t="shared" si="32"/>
      </c>
      <c r="BX5">
        <f t="shared" si="33"/>
      </c>
      <c r="BY5">
        <f t="shared" si="34"/>
      </c>
      <c r="BZ5">
        <f t="shared" si="35"/>
      </c>
      <c r="CA5">
        <f t="shared" si="36"/>
      </c>
      <c r="CB5">
        <f t="shared" si="37"/>
      </c>
      <c r="CC5">
        <f t="shared" si="38"/>
      </c>
      <c r="CD5">
        <f t="shared" si="39"/>
      </c>
      <c r="CE5" t="str">
        <f t="shared" si="40"/>
        <v>&lt;EN:StateClassificationCode&gt;TC&lt;/EN:StateClassificationCode&gt;</v>
      </c>
      <c r="CF5" t="str">
        <f t="shared" si="40"/>
        <v>&lt;/EN:SampleIdentification&gt;</v>
      </c>
      <c r="CG5" t="str">
        <f t="shared" si="40"/>
        <v>&lt;EN:SampleLocationIdentification&gt;</v>
      </c>
      <c r="CH5" t="str">
        <f t="shared" si="41"/>
        <v>DATA MISSING</v>
      </c>
      <c r="CI5">
        <f t="shared" si="42"/>
      </c>
      <c r="CJ5">
        <f t="shared" si="43"/>
      </c>
      <c r="CK5" t="str">
        <f t="shared" si="44"/>
        <v>&lt;/EN:SampleLocationIdentification&gt;</v>
      </c>
      <c r="CL5" t="str">
        <f t="shared" si="45"/>
        <v>&lt;EN:AnalysisResultInformation&gt;</v>
      </c>
      <c r="CM5" t="str">
        <f t="shared" si="46"/>
        <v>&lt;EN:LabAnalysisIdentification&gt;</v>
      </c>
      <c r="CN5" t="str">
        <f t="shared" si="47"/>
        <v>&lt;EN:LabAccreditation&gt;</v>
      </c>
      <c r="CO5" t="str">
        <f t="shared" si="48"/>
        <v>DATA MISSING</v>
      </c>
      <c r="CP5" t="str">
        <f t="shared" si="49"/>
        <v>&lt;EN:LabAccreditationAuthorityName&gt;STATE&lt;/EN:LabAccreditationAuthorityName&gt;</v>
      </c>
      <c r="CQ5" t="str">
        <f t="shared" si="50"/>
        <v>&lt;/EN:LabAccreditation&gt;</v>
      </c>
      <c r="CR5" t="str">
        <f t="shared" si="51"/>
        <v>&lt;EN:SampleAnalyticalMethod&gt;</v>
      </c>
      <c r="CS5" t="str">
        <f t="shared" si="52"/>
        <v>&lt;EN:MethodIdentifier&gt;9223B-PA&lt;/EN:MethodIdentifier&gt;</v>
      </c>
      <c r="CT5" t="str">
        <f t="shared" si="53"/>
        <v>&lt;/EN:SampleAnalyticalMethod&gt;</v>
      </c>
      <c r="CU5" t="str">
        <f t="shared" si="54"/>
        <v>&lt;EN:SampleAnalyzedMeasure&gt;</v>
      </c>
      <c r="CV5" t="str">
        <f t="shared" si="55"/>
        <v>&lt;EN:MeasurementValue&gt;100&lt;/EN:MeasurementValue&gt;</v>
      </c>
      <c r="CW5" t="str">
        <f t="shared" si="56"/>
        <v>&lt;EN:MeasurementUnit&gt;ML&lt;/EN:MeasurementUnit&gt;</v>
      </c>
      <c r="CX5" t="str">
        <f t="shared" si="57"/>
        <v>&lt;/EN:SampleAnalyzedMeasure&gt;</v>
      </c>
      <c r="CY5">
        <f t="shared" si="58"/>
      </c>
      <c r="CZ5">
        <f t="shared" si="59"/>
      </c>
      <c r="DA5" t="str">
        <f t="shared" si="60"/>
        <v>&lt;/EN:LabAnalysisIdentification&gt;</v>
      </c>
      <c r="DB5" t="str">
        <f t="shared" si="61"/>
        <v>&lt;EN:AnalyteIdentification&gt;</v>
      </c>
      <c r="DC5" t="str">
        <f t="shared" si="62"/>
        <v>&lt;EN:AnalyteCode&gt;3100&lt;/EN:AnalyteCode&gt;</v>
      </c>
      <c r="DD5" t="str">
        <f t="shared" si="63"/>
        <v>&lt;/EN:AnalyteIdentification&gt;</v>
      </c>
      <c r="DE5" t="str">
        <f t="shared" si="64"/>
        <v>&lt;EN:AnalysisResult&gt;</v>
      </c>
      <c r="DF5" t="str">
        <f t="shared" si="65"/>
        <v>&lt;EN:Result&gt;</v>
      </c>
      <c r="DG5" t="str">
        <f t="shared" si="66"/>
        <v>DATA MISSING</v>
      </c>
      <c r="DH5" t="str">
        <f t="shared" si="67"/>
        <v>&lt;/EN:Result&gt;</v>
      </c>
      <c r="DI5" t="str">
        <f t="shared" si="68"/>
        <v>&lt;/EN:AnalysisResult&gt;</v>
      </c>
      <c r="DJ5" t="str">
        <f t="shared" si="69"/>
        <v>&lt;EN:QAQCSummary&gt;</v>
      </c>
      <c r="DK5" t="str">
        <f t="shared" si="70"/>
        <v>DATA MISSING</v>
      </c>
      <c r="DL5">
        <f t="shared" si="71"/>
      </c>
      <c r="DM5" t="str">
        <f t="shared" si="72"/>
        <v>&lt;/EN:QAQCSummary&gt;</v>
      </c>
      <c r="DN5" t="str">
        <f t="shared" si="73"/>
        <v>&lt;/EN:AnalysisResultInformation&gt;</v>
      </c>
      <c r="DO5" t="str">
        <f t="shared" si="74"/>
        <v>&lt;EN:AnalysisResultInformation&gt;</v>
      </c>
      <c r="DP5" t="str">
        <f t="shared" si="75"/>
        <v>&lt;EN:LabAnalysisIdentification&gt;</v>
      </c>
      <c r="DQ5" t="str">
        <f t="shared" si="76"/>
        <v>&lt;EN:LabAccreditation&gt;</v>
      </c>
      <c r="DR5" t="str">
        <f t="shared" si="77"/>
        <v>DATA MISSING</v>
      </c>
      <c r="DS5" t="str">
        <f t="shared" si="78"/>
        <v>&lt;EN:LabAccreditationAuthorityName&gt;STATE&lt;/EN:LabAccreditationAuthorityName&gt;</v>
      </c>
      <c r="DT5" t="str">
        <f t="shared" si="79"/>
        <v>&lt;/EN:LabAccreditation&gt;</v>
      </c>
      <c r="DU5" t="str">
        <f t="shared" si="80"/>
        <v>&lt;EN:SampleAnalyticalMethod&gt;</v>
      </c>
      <c r="DV5" t="str">
        <f t="shared" si="81"/>
        <v>&lt;EN:MethodIdentifier&gt;9223B-PA&lt;/EN:MethodIdentifier&gt;</v>
      </c>
      <c r="DW5" t="str">
        <f t="shared" si="82"/>
        <v>&lt;/EN:SampleAnalyticalMethod&gt;</v>
      </c>
      <c r="DX5" t="str">
        <f t="shared" si="83"/>
        <v>&lt;EN:SampleAnalyzedMeasure&gt;</v>
      </c>
      <c r="DY5" t="str">
        <f t="shared" si="84"/>
        <v>&lt;EN:MeasurementValue&gt;100&lt;/EN:MeasurementValue&gt;</v>
      </c>
      <c r="DZ5" t="str">
        <f t="shared" si="85"/>
        <v>&lt;EN:MeasurementUnit&gt;ML&lt;/EN:MeasurementUnit&gt;</v>
      </c>
      <c r="EA5" t="str">
        <f t="shared" si="86"/>
        <v>&lt;/EN:SampleAnalyzedMeasure&gt;</v>
      </c>
      <c r="EB5">
        <f t="shared" si="87"/>
      </c>
      <c r="EC5">
        <f t="shared" si="88"/>
      </c>
      <c r="ED5" t="str">
        <f t="shared" si="89"/>
        <v>&lt;/EN:LabAnalysisIdentification&gt;</v>
      </c>
      <c r="EE5" t="str">
        <f t="shared" si="90"/>
        <v>&lt;EN:AnalyteIdentification&gt;</v>
      </c>
      <c r="EF5" t="str">
        <f t="shared" si="91"/>
        <v>&lt;EN:AnalyteCode&gt;3014&lt;/EN:AnalyteCode&gt;</v>
      </c>
      <c r="EG5" t="str">
        <f t="shared" si="92"/>
        <v>&lt;/EN:AnalyteIdentification&gt;</v>
      </c>
      <c r="EH5" t="str">
        <f t="shared" si="93"/>
        <v>&lt;EN:AnalysisResult&gt;</v>
      </c>
      <c r="EI5" t="str">
        <f t="shared" si="94"/>
        <v>&lt;EN:Result&gt;</v>
      </c>
      <c r="EJ5" t="str">
        <f t="shared" si="95"/>
        <v>DATA MISSING</v>
      </c>
      <c r="EK5" t="str">
        <f t="shared" si="96"/>
        <v>&lt;/EN:Result&gt;</v>
      </c>
      <c r="EL5" t="str">
        <f t="shared" si="97"/>
        <v>&lt;/EN:AnalysisResult&gt;</v>
      </c>
      <c r="EM5" t="str">
        <f t="shared" si="98"/>
        <v>&lt;EN:QAQCSummary&gt;</v>
      </c>
      <c r="EN5" t="str">
        <f t="shared" si="99"/>
        <v>DATA MISSING</v>
      </c>
      <c r="EO5">
        <f t="shared" si="100"/>
      </c>
      <c r="EP5" t="str">
        <f t="shared" si="101"/>
        <v>&lt;/EN:QAQCSummary&gt;</v>
      </c>
      <c r="EQ5" t="str">
        <f t="shared" si="102"/>
        <v>&lt;/EN:AnalysisResultInformation&gt;</v>
      </c>
      <c r="ER5" t="str">
        <f t="shared" si="103"/>
        <v>&lt;/EN:Sample&gt;</v>
      </c>
      <c r="ES5" t="str">
        <f t="shared" si="103"/>
        <v>&lt;/EN:LabReport&gt;</v>
      </c>
      <c r="ET5" t="str">
        <f t="shared" si="103"/>
        <v>&lt;/EN:Submission&gt;</v>
      </c>
      <c r="EU5" t="str">
        <f t="shared" si="103"/>
        <v>&lt;/EN:eDWR&gt;</v>
      </c>
    </row>
    <row r="6" spans="1:151" ht="15">
      <c r="A6" s="75"/>
      <c r="B6" s="76"/>
      <c r="C6" s="77"/>
      <c r="D6" s="76"/>
      <c r="E6" s="76"/>
      <c r="F6" s="78"/>
      <c r="G6" s="84"/>
      <c r="H6" s="76"/>
      <c r="I6" s="76"/>
      <c r="J6" s="76"/>
      <c r="K6" s="80"/>
      <c r="L6" s="81"/>
      <c r="M6" s="82"/>
      <c r="N6" s="83"/>
      <c r="O6" s="83"/>
      <c r="P6" s="82"/>
      <c r="Q6" s="77"/>
      <c r="R6" s="80"/>
      <c r="S6" s="76"/>
      <c r="T6" s="81"/>
      <c r="U6" s="76"/>
      <c r="V6" s="76"/>
      <c r="W6" s="77"/>
      <c r="X6" s="77"/>
      <c r="Y6" s="76"/>
      <c r="Z6" s="76"/>
      <c r="AA6" s="77"/>
      <c r="AB6" s="76"/>
      <c r="AC6" s="76"/>
      <c r="AD6" s="76"/>
      <c r="AE6" s="77"/>
      <c r="AF6" s="76"/>
      <c r="AG6">
        <f t="shared" si="0"/>
      </c>
      <c r="AH6" s="5" t="str">
        <f t="shared" si="1"/>
        <v>&lt;EN:Sample&gt;&lt;EN:SampleIdentification&gt;DATA MISSINGDATA MISSINGDATA MISSINGDATA MISSINGDATA MISSINGDATA MISSING</v>
      </c>
      <c r="AI6" s="5" t="str">
        <f t="shared" si="2"/>
        <v>DATA MISSING&lt;EN:StateClassificationCode&gt;TC&lt;/EN:StateClassificationCode&gt;&lt;/EN:SampleIdentification&gt;</v>
      </c>
      <c r="AJ6" s="5" t="str">
        <f t="shared" si="3"/>
        <v>&lt;EN:SampleLocationIdentification&gt;DATA MISSING&lt;/EN:SampleLocationIdentification&gt;</v>
      </c>
      <c r="AK6"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6"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6"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6" s="5" t="str">
        <f t="shared" si="7"/>
        <v>&lt;EN:AnalyteIdentification&gt;&lt;EN:AnalyteCode&gt;3014&lt;/EN:AnalyteCode&gt;&lt;/EN:AnalyteIdentification&gt;&lt;EN:AnalysisResult&gt;&lt;EN:Result&gt;DATA MISSING&lt;/EN:Result&gt;&lt;/EN:AnalysisResult&gt;&lt;EN:QAQCSummary&gt;DATA MISSING&lt;/EN:QAQCSummary&gt;&lt;/EN:AnalysisResultInformation&gt;</v>
      </c>
      <c r="AO6" s="5" t="str">
        <f t="shared" si="8"/>
        <v>&lt;/EN:Sample&gt;</v>
      </c>
      <c r="AP6" s="5" t="str">
        <f t="shared" si="9"/>
        <v>&lt;EN:eDWR xmlns:EN="urn:us:net:exchangenetwork" xmlns:facid="http://www.epa.gov/xml" xmlns:xsi="http://www.w3.org/2001/XMLSchema-instance" xsi:schemaLocation="urn:us:net:exchangenetwork http://10.16.11.45:8080/XMLSampling/Schemas/SDWIS_eDWR_v2.0.xsd"&gt;</v>
      </c>
      <c r="AQ6" t="str">
        <f t="shared" si="9"/>
        <v>&lt;EN:Submission&gt;</v>
      </c>
      <c r="AR6" t="str">
        <f t="shared" si="9"/>
        <v>&lt;EN:LabReport&gt;</v>
      </c>
      <c r="AS6" t="str">
        <f t="shared" si="9"/>
        <v>&lt;EN:LabIdentification&gt;</v>
      </c>
      <c r="AT6" t="str">
        <f t="shared" si="9"/>
        <v>&lt;EN:LabAccreditation&gt;</v>
      </c>
      <c r="AU6" t="str">
        <f t="shared" si="10"/>
        <v>DATA MISSING</v>
      </c>
      <c r="AV6" t="str">
        <f t="shared" si="11"/>
        <v>&lt;EN:LabAccreditationAuthorityName&gt;STATE&lt;/EN:LabAccreditationAuthorityName&gt;</v>
      </c>
      <c r="AW6" t="str">
        <f t="shared" si="11"/>
        <v>&lt;/EN:LabAccreditation&gt;</v>
      </c>
      <c r="AX6" t="str">
        <f t="shared" si="11"/>
        <v>&lt;/EN:LabIdentification&gt;</v>
      </c>
      <c r="AY6" t="str">
        <f t="shared" si="11"/>
        <v>&lt;EN:Sample&gt;</v>
      </c>
      <c r="AZ6" t="str">
        <f t="shared" si="11"/>
        <v>&lt;EN:SampleIdentification&gt;</v>
      </c>
      <c r="BA6">
        <f t="shared" si="12"/>
      </c>
      <c r="BB6" t="str">
        <f t="shared" si="13"/>
        <v>DATA MISSING</v>
      </c>
      <c r="BC6" t="str">
        <f t="shared" si="14"/>
        <v>DATA MISSING</v>
      </c>
      <c r="BD6" t="str">
        <f t="shared" si="15"/>
        <v>DATA MISSING</v>
      </c>
      <c r="BE6" t="str">
        <f t="shared" si="16"/>
        <v>DATA MISSING</v>
      </c>
      <c r="BF6" t="str">
        <f t="shared" si="17"/>
        <v>DATA MISSING</v>
      </c>
      <c r="BG6" t="str">
        <f t="shared" si="18"/>
        <v>DATA MISSING</v>
      </c>
      <c r="BH6">
        <f t="shared" si="19"/>
      </c>
      <c r="BI6">
        <f t="shared" si="20"/>
      </c>
      <c r="BJ6">
        <f t="shared" si="21"/>
      </c>
      <c r="BK6">
        <f t="shared" si="22"/>
      </c>
      <c r="BL6">
        <f t="shared" si="23"/>
      </c>
      <c r="BM6">
        <f t="shared" si="24"/>
      </c>
      <c r="BN6">
        <f t="shared" si="24"/>
      </c>
      <c r="BO6">
        <f t="shared" si="24"/>
      </c>
      <c r="BP6">
        <f t="shared" si="25"/>
      </c>
      <c r="BQ6">
        <f t="shared" si="26"/>
      </c>
      <c r="BR6">
        <f t="shared" si="27"/>
      </c>
      <c r="BS6" t="str">
        <f t="shared" si="28"/>
        <v>DATA MISSING</v>
      </c>
      <c r="BT6">
        <f t="shared" si="29"/>
      </c>
      <c r="BU6">
        <f t="shared" si="30"/>
      </c>
      <c r="BV6">
        <f t="shared" si="31"/>
      </c>
      <c r="BW6">
        <f t="shared" si="32"/>
      </c>
      <c r="BX6">
        <f t="shared" si="33"/>
      </c>
      <c r="BY6">
        <f t="shared" si="34"/>
      </c>
      <c r="BZ6">
        <f t="shared" si="35"/>
      </c>
      <c r="CA6">
        <f t="shared" si="36"/>
      </c>
      <c r="CB6">
        <f t="shared" si="37"/>
      </c>
      <c r="CC6">
        <f t="shared" si="38"/>
      </c>
      <c r="CD6">
        <f t="shared" si="39"/>
      </c>
      <c r="CE6" t="str">
        <f t="shared" si="40"/>
        <v>&lt;EN:StateClassificationCode&gt;TC&lt;/EN:StateClassificationCode&gt;</v>
      </c>
      <c r="CF6" t="str">
        <f t="shared" si="40"/>
        <v>&lt;/EN:SampleIdentification&gt;</v>
      </c>
      <c r="CG6" t="str">
        <f t="shared" si="40"/>
        <v>&lt;EN:SampleLocationIdentification&gt;</v>
      </c>
      <c r="CH6" t="str">
        <f t="shared" si="41"/>
        <v>DATA MISSING</v>
      </c>
      <c r="CI6">
        <f t="shared" si="42"/>
      </c>
      <c r="CJ6">
        <f t="shared" si="43"/>
      </c>
      <c r="CK6" t="str">
        <f t="shared" si="44"/>
        <v>&lt;/EN:SampleLocationIdentification&gt;</v>
      </c>
      <c r="CL6" t="str">
        <f t="shared" si="45"/>
        <v>&lt;EN:AnalysisResultInformation&gt;</v>
      </c>
      <c r="CM6" t="str">
        <f t="shared" si="46"/>
        <v>&lt;EN:LabAnalysisIdentification&gt;</v>
      </c>
      <c r="CN6" t="str">
        <f t="shared" si="47"/>
        <v>&lt;EN:LabAccreditation&gt;</v>
      </c>
      <c r="CO6" t="str">
        <f t="shared" si="48"/>
        <v>DATA MISSING</v>
      </c>
      <c r="CP6" t="str">
        <f t="shared" si="49"/>
        <v>&lt;EN:LabAccreditationAuthorityName&gt;STATE&lt;/EN:LabAccreditationAuthorityName&gt;</v>
      </c>
      <c r="CQ6" t="str">
        <f t="shared" si="50"/>
        <v>&lt;/EN:LabAccreditation&gt;</v>
      </c>
      <c r="CR6" t="str">
        <f t="shared" si="51"/>
        <v>&lt;EN:SampleAnalyticalMethod&gt;</v>
      </c>
      <c r="CS6" t="str">
        <f t="shared" si="52"/>
        <v>&lt;EN:MethodIdentifier&gt;9223B-PA&lt;/EN:MethodIdentifier&gt;</v>
      </c>
      <c r="CT6" t="str">
        <f t="shared" si="53"/>
        <v>&lt;/EN:SampleAnalyticalMethod&gt;</v>
      </c>
      <c r="CU6" t="str">
        <f t="shared" si="54"/>
        <v>&lt;EN:SampleAnalyzedMeasure&gt;</v>
      </c>
      <c r="CV6" t="str">
        <f t="shared" si="55"/>
        <v>&lt;EN:MeasurementValue&gt;100&lt;/EN:MeasurementValue&gt;</v>
      </c>
      <c r="CW6" t="str">
        <f t="shared" si="56"/>
        <v>&lt;EN:MeasurementUnit&gt;ML&lt;/EN:MeasurementUnit&gt;</v>
      </c>
      <c r="CX6" t="str">
        <f t="shared" si="57"/>
        <v>&lt;/EN:SampleAnalyzedMeasure&gt;</v>
      </c>
      <c r="CY6">
        <f t="shared" si="58"/>
      </c>
      <c r="CZ6">
        <f t="shared" si="59"/>
      </c>
      <c r="DA6" t="str">
        <f t="shared" si="60"/>
        <v>&lt;/EN:LabAnalysisIdentification&gt;</v>
      </c>
      <c r="DB6" t="str">
        <f t="shared" si="61"/>
        <v>&lt;EN:AnalyteIdentification&gt;</v>
      </c>
      <c r="DC6" t="str">
        <f t="shared" si="62"/>
        <v>&lt;EN:AnalyteCode&gt;3100&lt;/EN:AnalyteCode&gt;</v>
      </c>
      <c r="DD6" t="str">
        <f t="shared" si="63"/>
        <v>&lt;/EN:AnalyteIdentification&gt;</v>
      </c>
      <c r="DE6" t="str">
        <f t="shared" si="64"/>
        <v>&lt;EN:AnalysisResult&gt;</v>
      </c>
      <c r="DF6" t="str">
        <f t="shared" si="65"/>
        <v>&lt;EN:Result&gt;</v>
      </c>
      <c r="DG6" t="str">
        <f t="shared" si="66"/>
        <v>DATA MISSING</v>
      </c>
      <c r="DH6" t="str">
        <f t="shared" si="67"/>
        <v>&lt;/EN:Result&gt;</v>
      </c>
      <c r="DI6" t="str">
        <f t="shared" si="68"/>
        <v>&lt;/EN:AnalysisResult&gt;</v>
      </c>
      <c r="DJ6" t="str">
        <f t="shared" si="69"/>
        <v>&lt;EN:QAQCSummary&gt;</v>
      </c>
      <c r="DK6" t="str">
        <f t="shared" si="70"/>
        <v>DATA MISSING</v>
      </c>
      <c r="DL6">
        <f t="shared" si="71"/>
      </c>
      <c r="DM6" t="str">
        <f t="shared" si="72"/>
        <v>&lt;/EN:QAQCSummary&gt;</v>
      </c>
      <c r="DN6" t="str">
        <f t="shared" si="73"/>
        <v>&lt;/EN:AnalysisResultInformation&gt;</v>
      </c>
      <c r="DO6" t="str">
        <f t="shared" si="74"/>
        <v>&lt;EN:AnalysisResultInformation&gt;</v>
      </c>
      <c r="DP6" t="str">
        <f t="shared" si="75"/>
        <v>&lt;EN:LabAnalysisIdentification&gt;</v>
      </c>
      <c r="DQ6" t="str">
        <f t="shared" si="76"/>
        <v>&lt;EN:LabAccreditation&gt;</v>
      </c>
      <c r="DR6" t="str">
        <f t="shared" si="77"/>
        <v>DATA MISSING</v>
      </c>
      <c r="DS6" t="str">
        <f t="shared" si="78"/>
        <v>&lt;EN:LabAccreditationAuthorityName&gt;STATE&lt;/EN:LabAccreditationAuthorityName&gt;</v>
      </c>
      <c r="DT6" t="str">
        <f t="shared" si="79"/>
        <v>&lt;/EN:LabAccreditation&gt;</v>
      </c>
      <c r="DU6" t="str">
        <f t="shared" si="80"/>
        <v>&lt;EN:SampleAnalyticalMethod&gt;</v>
      </c>
      <c r="DV6" t="str">
        <f t="shared" si="81"/>
        <v>&lt;EN:MethodIdentifier&gt;9223B-PA&lt;/EN:MethodIdentifier&gt;</v>
      </c>
      <c r="DW6" t="str">
        <f t="shared" si="82"/>
        <v>&lt;/EN:SampleAnalyticalMethod&gt;</v>
      </c>
      <c r="DX6" t="str">
        <f t="shared" si="83"/>
        <v>&lt;EN:SampleAnalyzedMeasure&gt;</v>
      </c>
      <c r="DY6" t="str">
        <f t="shared" si="84"/>
        <v>&lt;EN:MeasurementValue&gt;100&lt;/EN:MeasurementValue&gt;</v>
      </c>
      <c r="DZ6" t="str">
        <f t="shared" si="85"/>
        <v>&lt;EN:MeasurementUnit&gt;ML&lt;/EN:MeasurementUnit&gt;</v>
      </c>
      <c r="EA6" t="str">
        <f t="shared" si="86"/>
        <v>&lt;/EN:SampleAnalyzedMeasure&gt;</v>
      </c>
      <c r="EB6">
        <f t="shared" si="87"/>
      </c>
      <c r="EC6">
        <f t="shared" si="88"/>
      </c>
      <c r="ED6" t="str">
        <f t="shared" si="89"/>
        <v>&lt;/EN:LabAnalysisIdentification&gt;</v>
      </c>
      <c r="EE6" t="str">
        <f t="shared" si="90"/>
        <v>&lt;EN:AnalyteIdentification&gt;</v>
      </c>
      <c r="EF6" t="str">
        <f t="shared" si="91"/>
        <v>&lt;EN:AnalyteCode&gt;3014&lt;/EN:AnalyteCode&gt;</v>
      </c>
      <c r="EG6" t="str">
        <f t="shared" si="92"/>
        <v>&lt;/EN:AnalyteIdentification&gt;</v>
      </c>
      <c r="EH6" t="str">
        <f t="shared" si="93"/>
        <v>&lt;EN:AnalysisResult&gt;</v>
      </c>
      <c r="EI6" t="str">
        <f t="shared" si="94"/>
        <v>&lt;EN:Result&gt;</v>
      </c>
      <c r="EJ6" t="str">
        <f t="shared" si="95"/>
        <v>DATA MISSING</v>
      </c>
      <c r="EK6" t="str">
        <f t="shared" si="96"/>
        <v>&lt;/EN:Result&gt;</v>
      </c>
      <c r="EL6" t="str">
        <f t="shared" si="97"/>
        <v>&lt;/EN:AnalysisResult&gt;</v>
      </c>
      <c r="EM6" t="str">
        <f t="shared" si="98"/>
        <v>&lt;EN:QAQCSummary&gt;</v>
      </c>
      <c r="EN6" t="str">
        <f t="shared" si="99"/>
        <v>DATA MISSING</v>
      </c>
      <c r="EO6">
        <f t="shared" si="100"/>
      </c>
      <c r="EP6" t="str">
        <f t="shared" si="101"/>
        <v>&lt;/EN:QAQCSummary&gt;</v>
      </c>
      <c r="EQ6" t="str">
        <f t="shared" si="102"/>
        <v>&lt;/EN:AnalysisResultInformation&gt;</v>
      </c>
      <c r="ER6" t="str">
        <f t="shared" si="103"/>
        <v>&lt;/EN:Sample&gt;</v>
      </c>
      <c r="ES6" t="str">
        <f t="shared" si="103"/>
        <v>&lt;/EN:LabReport&gt;</v>
      </c>
      <c r="ET6" t="str">
        <f t="shared" si="103"/>
        <v>&lt;/EN:Submission&gt;</v>
      </c>
      <c r="EU6" t="str">
        <f t="shared" si="103"/>
        <v>&lt;/EN:eDWR&gt;</v>
      </c>
    </row>
    <row r="7" spans="1:151" ht="15">
      <c r="A7" s="75"/>
      <c r="B7" s="76"/>
      <c r="C7" s="77"/>
      <c r="D7" s="76"/>
      <c r="E7" s="76"/>
      <c r="F7" s="78"/>
      <c r="G7" s="84"/>
      <c r="H7" s="76"/>
      <c r="I7" s="76"/>
      <c r="J7" s="76"/>
      <c r="K7" s="80"/>
      <c r="L7" s="81"/>
      <c r="M7" s="82"/>
      <c r="N7" s="83"/>
      <c r="O7" s="83"/>
      <c r="P7" s="82"/>
      <c r="Q7" s="77"/>
      <c r="R7" s="80"/>
      <c r="S7" s="76"/>
      <c r="T7" s="81"/>
      <c r="U7" s="76"/>
      <c r="V7" s="76"/>
      <c r="W7" s="77"/>
      <c r="X7" s="77"/>
      <c r="Y7" s="76"/>
      <c r="Z7" s="76"/>
      <c r="AA7" s="77"/>
      <c r="AB7" s="76"/>
      <c r="AC7" s="76"/>
      <c r="AD7" s="76"/>
      <c r="AE7" s="77"/>
      <c r="AF7" s="76"/>
      <c r="AG7">
        <f t="shared" si="0"/>
      </c>
      <c r="AH7" s="5" t="str">
        <f t="shared" si="1"/>
        <v>&lt;EN:Sample&gt;&lt;EN:SampleIdentification&gt;DATA MISSINGDATA MISSINGDATA MISSINGDATA MISSINGDATA MISSINGDATA MISSING</v>
      </c>
      <c r="AI7" s="5" t="str">
        <f t="shared" si="2"/>
        <v>DATA MISSING&lt;EN:StateClassificationCode&gt;TC&lt;/EN:StateClassificationCode&gt;&lt;/EN:SampleIdentification&gt;</v>
      </c>
      <c r="AJ7" s="5" t="str">
        <f t="shared" si="3"/>
        <v>&lt;EN:SampleLocationIdentification&gt;DATA MISSING&lt;/EN:SampleLocationIdentification&gt;</v>
      </c>
      <c r="AK7"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7"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7"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7" s="5" t="str">
        <f t="shared" si="7"/>
        <v>&lt;EN:AnalyteIdentification&gt;&lt;EN:AnalyteCode&gt;3014&lt;/EN:AnalyteCode&gt;&lt;/EN:AnalyteIdentification&gt;&lt;EN:AnalysisResult&gt;&lt;EN:Result&gt;DATA MISSING&lt;/EN:Result&gt;&lt;/EN:AnalysisResult&gt;&lt;EN:QAQCSummary&gt;DATA MISSING&lt;/EN:QAQCSummary&gt;&lt;/EN:AnalysisResultInformation&gt;</v>
      </c>
      <c r="AO7" s="5" t="str">
        <f t="shared" si="8"/>
        <v>&lt;/EN:Sample&gt;</v>
      </c>
      <c r="AP7" s="5" t="str">
        <f t="shared" si="9"/>
        <v>&lt;EN:eDWR xmlns:EN="urn:us:net:exchangenetwork" xmlns:facid="http://www.epa.gov/xml" xmlns:xsi="http://www.w3.org/2001/XMLSchema-instance" xsi:schemaLocation="urn:us:net:exchangenetwork http://10.16.11.45:8080/XMLSampling/Schemas/SDWIS_eDWR_v2.0.xsd"&gt;</v>
      </c>
      <c r="AQ7" t="str">
        <f t="shared" si="9"/>
        <v>&lt;EN:Submission&gt;</v>
      </c>
      <c r="AR7" t="str">
        <f t="shared" si="9"/>
        <v>&lt;EN:LabReport&gt;</v>
      </c>
      <c r="AS7" t="str">
        <f t="shared" si="9"/>
        <v>&lt;EN:LabIdentification&gt;</v>
      </c>
      <c r="AT7" t="str">
        <f t="shared" si="9"/>
        <v>&lt;EN:LabAccreditation&gt;</v>
      </c>
      <c r="AU7" t="str">
        <f t="shared" si="10"/>
        <v>DATA MISSING</v>
      </c>
      <c r="AV7" t="str">
        <f t="shared" si="11"/>
        <v>&lt;EN:LabAccreditationAuthorityName&gt;STATE&lt;/EN:LabAccreditationAuthorityName&gt;</v>
      </c>
      <c r="AW7" t="str">
        <f t="shared" si="11"/>
        <v>&lt;/EN:LabAccreditation&gt;</v>
      </c>
      <c r="AX7" t="str">
        <f t="shared" si="11"/>
        <v>&lt;/EN:LabIdentification&gt;</v>
      </c>
      <c r="AY7" t="str">
        <f t="shared" si="11"/>
        <v>&lt;EN:Sample&gt;</v>
      </c>
      <c r="AZ7" t="str">
        <f t="shared" si="11"/>
        <v>&lt;EN:SampleIdentification&gt;</v>
      </c>
      <c r="BA7">
        <f t="shared" si="12"/>
      </c>
      <c r="BB7" t="str">
        <f t="shared" si="13"/>
        <v>DATA MISSING</v>
      </c>
      <c r="BC7" t="str">
        <f t="shared" si="14"/>
        <v>DATA MISSING</v>
      </c>
      <c r="BD7" t="str">
        <f t="shared" si="15"/>
        <v>DATA MISSING</v>
      </c>
      <c r="BE7" t="str">
        <f t="shared" si="16"/>
        <v>DATA MISSING</v>
      </c>
      <c r="BF7" t="str">
        <f t="shared" si="17"/>
        <v>DATA MISSING</v>
      </c>
      <c r="BG7" t="str">
        <f t="shared" si="18"/>
        <v>DATA MISSING</v>
      </c>
      <c r="BH7">
        <f t="shared" si="19"/>
      </c>
      <c r="BI7">
        <f t="shared" si="20"/>
      </c>
      <c r="BJ7">
        <f t="shared" si="21"/>
      </c>
      <c r="BK7">
        <f t="shared" si="22"/>
      </c>
      <c r="BL7">
        <f t="shared" si="23"/>
      </c>
      <c r="BM7">
        <f t="shared" si="24"/>
      </c>
      <c r="BN7">
        <f t="shared" si="24"/>
      </c>
      <c r="BO7">
        <f t="shared" si="24"/>
      </c>
      <c r="BP7">
        <f t="shared" si="25"/>
      </c>
      <c r="BQ7">
        <f t="shared" si="26"/>
      </c>
      <c r="BR7">
        <f t="shared" si="27"/>
      </c>
      <c r="BS7" t="str">
        <f t="shared" si="28"/>
        <v>DATA MISSING</v>
      </c>
      <c r="BT7">
        <f t="shared" si="29"/>
      </c>
      <c r="BU7">
        <f t="shared" si="30"/>
      </c>
      <c r="BV7">
        <f t="shared" si="31"/>
      </c>
      <c r="BW7">
        <f t="shared" si="32"/>
      </c>
      <c r="BX7">
        <f t="shared" si="33"/>
      </c>
      <c r="BY7">
        <f t="shared" si="34"/>
      </c>
      <c r="BZ7">
        <f t="shared" si="35"/>
      </c>
      <c r="CA7">
        <f t="shared" si="36"/>
      </c>
      <c r="CB7">
        <f t="shared" si="37"/>
      </c>
      <c r="CC7">
        <f t="shared" si="38"/>
      </c>
      <c r="CD7">
        <f t="shared" si="39"/>
      </c>
      <c r="CE7" t="str">
        <f t="shared" si="40"/>
        <v>&lt;EN:StateClassificationCode&gt;TC&lt;/EN:StateClassificationCode&gt;</v>
      </c>
      <c r="CF7" t="str">
        <f t="shared" si="40"/>
        <v>&lt;/EN:SampleIdentification&gt;</v>
      </c>
      <c r="CG7" t="str">
        <f t="shared" si="40"/>
        <v>&lt;EN:SampleLocationIdentification&gt;</v>
      </c>
      <c r="CH7" t="str">
        <f t="shared" si="41"/>
        <v>DATA MISSING</v>
      </c>
      <c r="CI7">
        <f t="shared" si="42"/>
      </c>
      <c r="CJ7">
        <f t="shared" si="43"/>
      </c>
      <c r="CK7" t="str">
        <f t="shared" si="44"/>
        <v>&lt;/EN:SampleLocationIdentification&gt;</v>
      </c>
      <c r="CL7" t="str">
        <f t="shared" si="45"/>
        <v>&lt;EN:AnalysisResultInformation&gt;</v>
      </c>
      <c r="CM7" t="str">
        <f t="shared" si="46"/>
        <v>&lt;EN:LabAnalysisIdentification&gt;</v>
      </c>
      <c r="CN7" t="str">
        <f t="shared" si="47"/>
        <v>&lt;EN:LabAccreditation&gt;</v>
      </c>
      <c r="CO7" t="str">
        <f t="shared" si="48"/>
        <v>DATA MISSING</v>
      </c>
      <c r="CP7" t="str">
        <f t="shared" si="49"/>
        <v>&lt;EN:LabAccreditationAuthorityName&gt;STATE&lt;/EN:LabAccreditationAuthorityName&gt;</v>
      </c>
      <c r="CQ7" t="str">
        <f t="shared" si="50"/>
        <v>&lt;/EN:LabAccreditation&gt;</v>
      </c>
      <c r="CR7" t="str">
        <f t="shared" si="51"/>
        <v>&lt;EN:SampleAnalyticalMethod&gt;</v>
      </c>
      <c r="CS7" t="str">
        <f t="shared" si="52"/>
        <v>&lt;EN:MethodIdentifier&gt;9223B-PA&lt;/EN:MethodIdentifier&gt;</v>
      </c>
      <c r="CT7" t="str">
        <f t="shared" si="53"/>
        <v>&lt;/EN:SampleAnalyticalMethod&gt;</v>
      </c>
      <c r="CU7" t="str">
        <f t="shared" si="54"/>
        <v>&lt;EN:SampleAnalyzedMeasure&gt;</v>
      </c>
      <c r="CV7" t="str">
        <f t="shared" si="55"/>
        <v>&lt;EN:MeasurementValue&gt;100&lt;/EN:MeasurementValue&gt;</v>
      </c>
      <c r="CW7" t="str">
        <f t="shared" si="56"/>
        <v>&lt;EN:MeasurementUnit&gt;ML&lt;/EN:MeasurementUnit&gt;</v>
      </c>
      <c r="CX7" t="str">
        <f t="shared" si="57"/>
        <v>&lt;/EN:SampleAnalyzedMeasure&gt;</v>
      </c>
      <c r="CY7">
        <f t="shared" si="58"/>
      </c>
      <c r="CZ7">
        <f t="shared" si="59"/>
      </c>
      <c r="DA7" t="str">
        <f t="shared" si="60"/>
        <v>&lt;/EN:LabAnalysisIdentification&gt;</v>
      </c>
      <c r="DB7" t="str">
        <f t="shared" si="61"/>
        <v>&lt;EN:AnalyteIdentification&gt;</v>
      </c>
      <c r="DC7" t="str">
        <f t="shared" si="62"/>
        <v>&lt;EN:AnalyteCode&gt;3100&lt;/EN:AnalyteCode&gt;</v>
      </c>
      <c r="DD7" t="str">
        <f t="shared" si="63"/>
        <v>&lt;/EN:AnalyteIdentification&gt;</v>
      </c>
      <c r="DE7" t="str">
        <f t="shared" si="64"/>
        <v>&lt;EN:AnalysisResult&gt;</v>
      </c>
      <c r="DF7" t="str">
        <f t="shared" si="65"/>
        <v>&lt;EN:Result&gt;</v>
      </c>
      <c r="DG7" t="str">
        <f t="shared" si="66"/>
        <v>DATA MISSING</v>
      </c>
      <c r="DH7" t="str">
        <f t="shared" si="67"/>
        <v>&lt;/EN:Result&gt;</v>
      </c>
      <c r="DI7" t="str">
        <f t="shared" si="68"/>
        <v>&lt;/EN:AnalysisResult&gt;</v>
      </c>
      <c r="DJ7" t="str">
        <f t="shared" si="69"/>
        <v>&lt;EN:QAQCSummary&gt;</v>
      </c>
      <c r="DK7" t="str">
        <f t="shared" si="70"/>
        <v>DATA MISSING</v>
      </c>
      <c r="DL7">
        <f t="shared" si="71"/>
      </c>
      <c r="DM7" t="str">
        <f t="shared" si="72"/>
        <v>&lt;/EN:QAQCSummary&gt;</v>
      </c>
      <c r="DN7" t="str">
        <f t="shared" si="73"/>
        <v>&lt;/EN:AnalysisResultInformation&gt;</v>
      </c>
      <c r="DO7" t="str">
        <f t="shared" si="74"/>
        <v>&lt;EN:AnalysisResultInformation&gt;</v>
      </c>
      <c r="DP7" t="str">
        <f t="shared" si="75"/>
        <v>&lt;EN:LabAnalysisIdentification&gt;</v>
      </c>
      <c r="DQ7" t="str">
        <f t="shared" si="76"/>
        <v>&lt;EN:LabAccreditation&gt;</v>
      </c>
      <c r="DR7" t="str">
        <f t="shared" si="77"/>
        <v>DATA MISSING</v>
      </c>
      <c r="DS7" t="str">
        <f t="shared" si="78"/>
        <v>&lt;EN:LabAccreditationAuthorityName&gt;STATE&lt;/EN:LabAccreditationAuthorityName&gt;</v>
      </c>
      <c r="DT7" t="str">
        <f t="shared" si="79"/>
        <v>&lt;/EN:LabAccreditation&gt;</v>
      </c>
      <c r="DU7" t="str">
        <f t="shared" si="80"/>
        <v>&lt;EN:SampleAnalyticalMethod&gt;</v>
      </c>
      <c r="DV7" t="str">
        <f t="shared" si="81"/>
        <v>&lt;EN:MethodIdentifier&gt;9223B-PA&lt;/EN:MethodIdentifier&gt;</v>
      </c>
      <c r="DW7" t="str">
        <f t="shared" si="82"/>
        <v>&lt;/EN:SampleAnalyticalMethod&gt;</v>
      </c>
      <c r="DX7" t="str">
        <f t="shared" si="83"/>
        <v>&lt;EN:SampleAnalyzedMeasure&gt;</v>
      </c>
      <c r="DY7" t="str">
        <f t="shared" si="84"/>
        <v>&lt;EN:MeasurementValue&gt;100&lt;/EN:MeasurementValue&gt;</v>
      </c>
      <c r="DZ7" t="str">
        <f t="shared" si="85"/>
        <v>&lt;EN:MeasurementUnit&gt;ML&lt;/EN:MeasurementUnit&gt;</v>
      </c>
      <c r="EA7" t="str">
        <f t="shared" si="86"/>
        <v>&lt;/EN:SampleAnalyzedMeasure&gt;</v>
      </c>
      <c r="EB7">
        <f t="shared" si="87"/>
      </c>
      <c r="EC7">
        <f t="shared" si="88"/>
      </c>
      <c r="ED7" t="str">
        <f t="shared" si="89"/>
        <v>&lt;/EN:LabAnalysisIdentification&gt;</v>
      </c>
      <c r="EE7" t="str">
        <f t="shared" si="90"/>
        <v>&lt;EN:AnalyteIdentification&gt;</v>
      </c>
      <c r="EF7" t="str">
        <f t="shared" si="91"/>
        <v>&lt;EN:AnalyteCode&gt;3014&lt;/EN:AnalyteCode&gt;</v>
      </c>
      <c r="EG7" t="str">
        <f t="shared" si="92"/>
        <v>&lt;/EN:AnalyteIdentification&gt;</v>
      </c>
      <c r="EH7" t="str">
        <f t="shared" si="93"/>
        <v>&lt;EN:AnalysisResult&gt;</v>
      </c>
      <c r="EI7" t="str">
        <f t="shared" si="94"/>
        <v>&lt;EN:Result&gt;</v>
      </c>
      <c r="EJ7" t="str">
        <f t="shared" si="95"/>
        <v>DATA MISSING</v>
      </c>
      <c r="EK7" t="str">
        <f t="shared" si="96"/>
        <v>&lt;/EN:Result&gt;</v>
      </c>
      <c r="EL7" t="str">
        <f t="shared" si="97"/>
        <v>&lt;/EN:AnalysisResult&gt;</v>
      </c>
      <c r="EM7" t="str">
        <f t="shared" si="98"/>
        <v>&lt;EN:QAQCSummary&gt;</v>
      </c>
      <c r="EN7" t="str">
        <f t="shared" si="99"/>
        <v>DATA MISSING</v>
      </c>
      <c r="EO7">
        <f t="shared" si="100"/>
      </c>
      <c r="EP7" t="str">
        <f t="shared" si="101"/>
        <v>&lt;/EN:QAQCSummary&gt;</v>
      </c>
      <c r="EQ7" t="str">
        <f t="shared" si="102"/>
        <v>&lt;/EN:AnalysisResultInformation&gt;</v>
      </c>
      <c r="ER7" t="str">
        <f t="shared" si="103"/>
        <v>&lt;/EN:Sample&gt;</v>
      </c>
      <c r="ES7" t="str">
        <f t="shared" si="103"/>
        <v>&lt;/EN:LabReport&gt;</v>
      </c>
      <c r="ET7" t="str">
        <f t="shared" si="103"/>
        <v>&lt;/EN:Submission&gt;</v>
      </c>
      <c r="EU7" t="str">
        <f t="shared" si="103"/>
        <v>&lt;/EN:eDWR&gt;</v>
      </c>
    </row>
    <row r="8" spans="1:151" ht="15">
      <c r="A8" s="75"/>
      <c r="B8" s="76"/>
      <c r="C8" s="77"/>
      <c r="D8" s="76"/>
      <c r="E8" s="76"/>
      <c r="F8" s="78"/>
      <c r="G8" s="84"/>
      <c r="H8" s="76"/>
      <c r="I8" s="76"/>
      <c r="J8" s="76"/>
      <c r="K8" s="80"/>
      <c r="L8" s="81"/>
      <c r="M8" s="82"/>
      <c r="N8" s="83"/>
      <c r="O8" s="83"/>
      <c r="P8" s="82"/>
      <c r="Q8" s="77"/>
      <c r="R8" s="80"/>
      <c r="S8" s="76"/>
      <c r="T8" s="81"/>
      <c r="U8" s="76"/>
      <c r="V8" s="76"/>
      <c r="W8" s="77"/>
      <c r="X8" s="77"/>
      <c r="Y8" s="76"/>
      <c r="Z8" s="76"/>
      <c r="AA8" s="77"/>
      <c r="AB8" s="76"/>
      <c r="AC8" s="76"/>
      <c r="AD8" s="76"/>
      <c r="AE8" s="77"/>
      <c r="AF8" s="76"/>
      <c r="AG8">
        <f t="shared" si="0"/>
      </c>
      <c r="AH8" s="5" t="str">
        <f t="shared" si="1"/>
        <v>&lt;EN:Sample&gt;&lt;EN:SampleIdentification&gt;DATA MISSINGDATA MISSINGDATA MISSINGDATA MISSINGDATA MISSINGDATA MISSING</v>
      </c>
      <c r="AI8" s="5" t="str">
        <f t="shared" si="2"/>
        <v>DATA MISSING&lt;EN:StateClassificationCode&gt;TC&lt;/EN:StateClassificationCode&gt;&lt;/EN:SampleIdentification&gt;</v>
      </c>
      <c r="AJ8" s="5" t="str">
        <f t="shared" si="3"/>
        <v>&lt;EN:SampleLocationIdentification&gt;DATA MISSING&lt;/EN:SampleLocationIdentification&gt;</v>
      </c>
      <c r="AK8"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8"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8"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8" s="5" t="str">
        <f t="shared" si="7"/>
        <v>&lt;EN:AnalyteIdentification&gt;&lt;EN:AnalyteCode&gt;3014&lt;/EN:AnalyteCode&gt;&lt;/EN:AnalyteIdentification&gt;&lt;EN:AnalysisResult&gt;&lt;EN:Result&gt;DATA MISSING&lt;/EN:Result&gt;&lt;/EN:AnalysisResult&gt;&lt;EN:QAQCSummary&gt;DATA MISSING&lt;/EN:QAQCSummary&gt;&lt;/EN:AnalysisResultInformation&gt;</v>
      </c>
      <c r="AO8" s="5" t="str">
        <f t="shared" si="8"/>
        <v>&lt;/EN:Sample&gt;</v>
      </c>
      <c r="AP8" s="5" t="str">
        <f t="shared" si="9"/>
        <v>&lt;EN:eDWR xmlns:EN="urn:us:net:exchangenetwork" xmlns:facid="http://www.epa.gov/xml" xmlns:xsi="http://www.w3.org/2001/XMLSchema-instance" xsi:schemaLocation="urn:us:net:exchangenetwork http://10.16.11.45:8080/XMLSampling/Schemas/SDWIS_eDWR_v2.0.xsd"&gt;</v>
      </c>
      <c r="AQ8" t="str">
        <f t="shared" si="9"/>
        <v>&lt;EN:Submission&gt;</v>
      </c>
      <c r="AR8" t="str">
        <f t="shared" si="9"/>
        <v>&lt;EN:LabReport&gt;</v>
      </c>
      <c r="AS8" t="str">
        <f t="shared" si="9"/>
        <v>&lt;EN:LabIdentification&gt;</v>
      </c>
      <c r="AT8" t="str">
        <f t="shared" si="9"/>
        <v>&lt;EN:LabAccreditation&gt;</v>
      </c>
      <c r="AU8" t="str">
        <f t="shared" si="10"/>
        <v>DATA MISSING</v>
      </c>
      <c r="AV8" t="str">
        <f t="shared" si="11"/>
        <v>&lt;EN:LabAccreditationAuthorityName&gt;STATE&lt;/EN:LabAccreditationAuthorityName&gt;</v>
      </c>
      <c r="AW8" t="str">
        <f t="shared" si="11"/>
        <v>&lt;/EN:LabAccreditation&gt;</v>
      </c>
      <c r="AX8" t="str">
        <f t="shared" si="11"/>
        <v>&lt;/EN:LabIdentification&gt;</v>
      </c>
      <c r="AY8" t="str">
        <f t="shared" si="11"/>
        <v>&lt;EN:Sample&gt;</v>
      </c>
      <c r="AZ8" t="str">
        <f t="shared" si="11"/>
        <v>&lt;EN:SampleIdentification&gt;</v>
      </c>
      <c r="BA8">
        <f t="shared" si="12"/>
      </c>
      <c r="BB8" t="str">
        <f t="shared" si="13"/>
        <v>DATA MISSING</v>
      </c>
      <c r="BC8" t="str">
        <f t="shared" si="14"/>
        <v>DATA MISSING</v>
      </c>
      <c r="BD8" t="str">
        <f t="shared" si="15"/>
        <v>DATA MISSING</v>
      </c>
      <c r="BE8" t="str">
        <f t="shared" si="16"/>
        <v>DATA MISSING</v>
      </c>
      <c r="BF8" t="str">
        <f t="shared" si="17"/>
        <v>DATA MISSING</v>
      </c>
      <c r="BG8" t="str">
        <f t="shared" si="18"/>
        <v>DATA MISSING</v>
      </c>
      <c r="BH8">
        <f t="shared" si="19"/>
      </c>
      <c r="BI8">
        <f t="shared" si="20"/>
      </c>
      <c r="BJ8">
        <f t="shared" si="21"/>
      </c>
      <c r="BK8">
        <f t="shared" si="22"/>
      </c>
      <c r="BL8">
        <f t="shared" si="23"/>
      </c>
      <c r="BM8">
        <f t="shared" si="24"/>
      </c>
      <c r="BN8">
        <f t="shared" si="24"/>
      </c>
      <c r="BO8">
        <f t="shared" si="24"/>
      </c>
      <c r="BP8">
        <f t="shared" si="25"/>
      </c>
      <c r="BQ8">
        <f t="shared" si="26"/>
      </c>
      <c r="BR8">
        <f t="shared" si="27"/>
      </c>
      <c r="BS8" t="str">
        <f t="shared" si="28"/>
        <v>DATA MISSING</v>
      </c>
      <c r="BT8">
        <f t="shared" si="29"/>
      </c>
      <c r="BU8">
        <f t="shared" si="30"/>
      </c>
      <c r="BV8">
        <f t="shared" si="31"/>
      </c>
      <c r="BW8">
        <f t="shared" si="32"/>
      </c>
      <c r="BX8">
        <f t="shared" si="33"/>
      </c>
      <c r="BY8">
        <f t="shared" si="34"/>
      </c>
      <c r="BZ8">
        <f t="shared" si="35"/>
      </c>
      <c r="CA8">
        <f t="shared" si="36"/>
      </c>
      <c r="CB8">
        <f t="shared" si="37"/>
      </c>
      <c r="CC8">
        <f t="shared" si="38"/>
      </c>
      <c r="CD8">
        <f t="shared" si="39"/>
      </c>
      <c r="CE8" t="str">
        <f t="shared" si="40"/>
        <v>&lt;EN:StateClassificationCode&gt;TC&lt;/EN:StateClassificationCode&gt;</v>
      </c>
      <c r="CF8" t="str">
        <f t="shared" si="40"/>
        <v>&lt;/EN:SampleIdentification&gt;</v>
      </c>
      <c r="CG8" t="str">
        <f t="shared" si="40"/>
        <v>&lt;EN:SampleLocationIdentification&gt;</v>
      </c>
      <c r="CH8" t="str">
        <f t="shared" si="41"/>
        <v>DATA MISSING</v>
      </c>
      <c r="CI8">
        <f t="shared" si="42"/>
      </c>
      <c r="CJ8">
        <f t="shared" si="43"/>
      </c>
      <c r="CK8" t="str">
        <f t="shared" si="44"/>
        <v>&lt;/EN:SampleLocationIdentification&gt;</v>
      </c>
      <c r="CL8" t="str">
        <f t="shared" si="45"/>
        <v>&lt;EN:AnalysisResultInformation&gt;</v>
      </c>
      <c r="CM8" t="str">
        <f t="shared" si="46"/>
        <v>&lt;EN:LabAnalysisIdentification&gt;</v>
      </c>
      <c r="CN8" t="str">
        <f t="shared" si="47"/>
        <v>&lt;EN:LabAccreditation&gt;</v>
      </c>
      <c r="CO8" t="str">
        <f t="shared" si="48"/>
        <v>DATA MISSING</v>
      </c>
      <c r="CP8" t="str">
        <f t="shared" si="49"/>
        <v>&lt;EN:LabAccreditationAuthorityName&gt;STATE&lt;/EN:LabAccreditationAuthorityName&gt;</v>
      </c>
      <c r="CQ8" t="str">
        <f t="shared" si="50"/>
        <v>&lt;/EN:LabAccreditation&gt;</v>
      </c>
      <c r="CR8" t="str">
        <f t="shared" si="51"/>
        <v>&lt;EN:SampleAnalyticalMethod&gt;</v>
      </c>
      <c r="CS8" t="str">
        <f t="shared" si="52"/>
        <v>&lt;EN:MethodIdentifier&gt;9223B-PA&lt;/EN:MethodIdentifier&gt;</v>
      </c>
      <c r="CT8" t="str">
        <f t="shared" si="53"/>
        <v>&lt;/EN:SampleAnalyticalMethod&gt;</v>
      </c>
      <c r="CU8" t="str">
        <f t="shared" si="54"/>
        <v>&lt;EN:SampleAnalyzedMeasure&gt;</v>
      </c>
      <c r="CV8" t="str">
        <f t="shared" si="55"/>
        <v>&lt;EN:MeasurementValue&gt;100&lt;/EN:MeasurementValue&gt;</v>
      </c>
      <c r="CW8" t="str">
        <f t="shared" si="56"/>
        <v>&lt;EN:MeasurementUnit&gt;ML&lt;/EN:MeasurementUnit&gt;</v>
      </c>
      <c r="CX8" t="str">
        <f t="shared" si="57"/>
        <v>&lt;/EN:SampleAnalyzedMeasure&gt;</v>
      </c>
      <c r="CY8">
        <f t="shared" si="58"/>
      </c>
      <c r="CZ8">
        <f t="shared" si="59"/>
      </c>
      <c r="DA8" t="str">
        <f t="shared" si="60"/>
        <v>&lt;/EN:LabAnalysisIdentification&gt;</v>
      </c>
      <c r="DB8" t="str">
        <f t="shared" si="61"/>
        <v>&lt;EN:AnalyteIdentification&gt;</v>
      </c>
      <c r="DC8" t="str">
        <f t="shared" si="62"/>
        <v>&lt;EN:AnalyteCode&gt;3100&lt;/EN:AnalyteCode&gt;</v>
      </c>
      <c r="DD8" t="str">
        <f t="shared" si="63"/>
        <v>&lt;/EN:AnalyteIdentification&gt;</v>
      </c>
      <c r="DE8" t="str">
        <f t="shared" si="64"/>
        <v>&lt;EN:AnalysisResult&gt;</v>
      </c>
      <c r="DF8" t="str">
        <f t="shared" si="65"/>
        <v>&lt;EN:Result&gt;</v>
      </c>
      <c r="DG8" t="str">
        <f t="shared" si="66"/>
        <v>DATA MISSING</v>
      </c>
      <c r="DH8" t="str">
        <f t="shared" si="67"/>
        <v>&lt;/EN:Result&gt;</v>
      </c>
      <c r="DI8" t="str">
        <f t="shared" si="68"/>
        <v>&lt;/EN:AnalysisResult&gt;</v>
      </c>
      <c r="DJ8" t="str">
        <f t="shared" si="69"/>
        <v>&lt;EN:QAQCSummary&gt;</v>
      </c>
      <c r="DK8" t="str">
        <f t="shared" si="70"/>
        <v>DATA MISSING</v>
      </c>
      <c r="DL8">
        <f t="shared" si="71"/>
      </c>
      <c r="DM8" t="str">
        <f t="shared" si="72"/>
        <v>&lt;/EN:QAQCSummary&gt;</v>
      </c>
      <c r="DN8" t="str">
        <f t="shared" si="73"/>
        <v>&lt;/EN:AnalysisResultInformation&gt;</v>
      </c>
      <c r="DO8" t="str">
        <f t="shared" si="74"/>
        <v>&lt;EN:AnalysisResultInformation&gt;</v>
      </c>
      <c r="DP8" t="str">
        <f t="shared" si="75"/>
        <v>&lt;EN:LabAnalysisIdentification&gt;</v>
      </c>
      <c r="DQ8" t="str">
        <f t="shared" si="76"/>
        <v>&lt;EN:LabAccreditation&gt;</v>
      </c>
      <c r="DR8" t="str">
        <f t="shared" si="77"/>
        <v>DATA MISSING</v>
      </c>
      <c r="DS8" t="str">
        <f t="shared" si="78"/>
        <v>&lt;EN:LabAccreditationAuthorityName&gt;STATE&lt;/EN:LabAccreditationAuthorityName&gt;</v>
      </c>
      <c r="DT8" t="str">
        <f t="shared" si="79"/>
        <v>&lt;/EN:LabAccreditation&gt;</v>
      </c>
      <c r="DU8" t="str">
        <f t="shared" si="80"/>
        <v>&lt;EN:SampleAnalyticalMethod&gt;</v>
      </c>
      <c r="DV8" t="str">
        <f t="shared" si="81"/>
        <v>&lt;EN:MethodIdentifier&gt;9223B-PA&lt;/EN:MethodIdentifier&gt;</v>
      </c>
      <c r="DW8" t="str">
        <f t="shared" si="82"/>
        <v>&lt;/EN:SampleAnalyticalMethod&gt;</v>
      </c>
      <c r="DX8" t="str">
        <f t="shared" si="83"/>
        <v>&lt;EN:SampleAnalyzedMeasure&gt;</v>
      </c>
      <c r="DY8" t="str">
        <f t="shared" si="84"/>
        <v>&lt;EN:MeasurementValue&gt;100&lt;/EN:MeasurementValue&gt;</v>
      </c>
      <c r="DZ8" t="str">
        <f t="shared" si="85"/>
        <v>&lt;EN:MeasurementUnit&gt;ML&lt;/EN:MeasurementUnit&gt;</v>
      </c>
      <c r="EA8" t="str">
        <f t="shared" si="86"/>
        <v>&lt;/EN:SampleAnalyzedMeasure&gt;</v>
      </c>
      <c r="EB8">
        <f t="shared" si="87"/>
      </c>
      <c r="EC8">
        <f t="shared" si="88"/>
      </c>
      <c r="ED8" t="str">
        <f t="shared" si="89"/>
        <v>&lt;/EN:LabAnalysisIdentification&gt;</v>
      </c>
      <c r="EE8" t="str">
        <f t="shared" si="90"/>
        <v>&lt;EN:AnalyteIdentification&gt;</v>
      </c>
      <c r="EF8" t="str">
        <f t="shared" si="91"/>
        <v>&lt;EN:AnalyteCode&gt;3014&lt;/EN:AnalyteCode&gt;</v>
      </c>
      <c r="EG8" t="str">
        <f t="shared" si="92"/>
        <v>&lt;/EN:AnalyteIdentification&gt;</v>
      </c>
      <c r="EH8" t="str">
        <f t="shared" si="93"/>
        <v>&lt;EN:AnalysisResult&gt;</v>
      </c>
      <c r="EI8" t="str">
        <f t="shared" si="94"/>
        <v>&lt;EN:Result&gt;</v>
      </c>
      <c r="EJ8" t="str">
        <f t="shared" si="95"/>
        <v>DATA MISSING</v>
      </c>
      <c r="EK8" t="str">
        <f t="shared" si="96"/>
        <v>&lt;/EN:Result&gt;</v>
      </c>
      <c r="EL8" t="str">
        <f t="shared" si="97"/>
        <v>&lt;/EN:AnalysisResult&gt;</v>
      </c>
      <c r="EM8" t="str">
        <f t="shared" si="98"/>
        <v>&lt;EN:QAQCSummary&gt;</v>
      </c>
      <c r="EN8" t="str">
        <f t="shared" si="99"/>
        <v>DATA MISSING</v>
      </c>
      <c r="EO8">
        <f t="shared" si="100"/>
      </c>
      <c r="EP8" t="str">
        <f t="shared" si="101"/>
        <v>&lt;/EN:QAQCSummary&gt;</v>
      </c>
      <c r="EQ8" t="str">
        <f t="shared" si="102"/>
        <v>&lt;/EN:AnalysisResultInformation&gt;</v>
      </c>
      <c r="ER8" t="str">
        <f t="shared" si="103"/>
        <v>&lt;/EN:Sample&gt;</v>
      </c>
      <c r="ES8" t="str">
        <f t="shared" si="103"/>
        <v>&lt;/EN:LabReport&gt;</v>
      </c>
      <c r="ET8" t="str">
        <f t="shared" si="103"/>
        <v>&lt;/EN:Submission&gt;</v>
      </c>
      <c r="EU8" t="str">
        <f t="shared" si="103"/>
        <v>&lt;/EN:eDWR&gt;</v>
      </c>
    </row>
    <row r="9" spans="1:151" ht="15">
      <c r="A9" s="75"/>
      <c r="B9" s="76"/>
      <c r="C9" s="77"/>
      <c r="D9" s="76"/>
      <c r="E9" s="76"/>
      <c r="F9" s="78"/>
      <c r="G9" s="84"/>
      <c r="H9" s="76"/>
      <c r="I9" s="76"/>
      <c r="J9" s="76"/>
      <c r="K9" s="80"/>
      <c r="L9" s="81"/>
      <c r="M9" s="82"/>
      <c r="N9" s="83"/>
      <c r="O9" s="83"/>
      <c r="P9" s="82"/>
      <c r="Q9" s="77"/>
      <c r="R9" s="80"/>
      <c r="S9" s="76"/>
      <c r="T9" s="81"/>
      <c r="U9" s="76"/>
      <c r="V9" s="76"/>
      <c r="W9" s="77"/>
      <c r="X9" s="77"/>
      <c r="Y9" s="76"/>
      <c r="Z9" s="76"/>
      <c r="AA9" s="77"/>
      <c r="AB9" s="76"/>
      <c r="AC9" s="76"/>
      <c r="AD9" s="76"/>
      <c r="AE9" s="77"/>
      <c r="AF9" s="76"/>
      <c r="AG9">
        <f t="shared" si="0"/>
      </c>
      <c r="AH9" s="5" t="str">
        <f t="shared" si="1"/>
        <v>&lt;EN:Sample&gt;&lt;EN:SampleIdentification&gt;DATA MISSINGDATA MISSINGDATA MISSINGDATA MISSINGDATA MISSINGDATA MISSING</v>
      </c>
      <c r="AI9" s="5" t="str">
        <f t="shared" si="2"/>
        <v>DATA MISSING&lt;EN:StateClassificationCode&gt;TC&lt;/EN:StateClassificationCode&gt;&lt;/EN:SampleIdentification&gt;</v>
      </c>
      <c r="AJ9" s="5" t="str">
        <f t="shared" si="3"/>
        <v>&lt;EN:SampleLocationIdentification&gt;DATA MISSING&lt;/EN:SampleLocationIdentification&gt;</v>
      </c>
      <c r="AK9"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9"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9"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9" s="5" t="str">
        <f t="shared" si="7"/>
        <v>&lt;EN:AnalyteIdentification&gt;&lt;EN:AnalyteCode&gt;3014&lt;/EN:AnalyteCode&gt;&lt;/EN:AnalyteIdentification&gt;&lt;EN:AnalysisResult&gt;&lt;EN:Result&gt;DATA MISSING&lt;/EN:Result&gt;&lt;/EN:AnalysisResult&gt;&lt;EN:QAQCSummary&gt;DATA MISSING&lt;/EN:QAQCSummary&gt;&lt;/EN:AnalysisResultInformation&gt;</v>
      </c>
      <c r="AO9" s="5" t="str">
        <f t="shared" si="8"/>
        <v>&lt;/EN:Sample&gt;</v>
      </c>
      <c r="AP9" s="5" t="str">
        <f t="shared" si="9"/>
        <v>&lt;EN:eDWR xmlns:EN="urn:us:net:exchangenetwork" xmlns:facid="http://www.epa.gov/xml" xmlns:xsi="http://www.w3.org/2001/XMLSchema-instance" xsi:schemaLocation="urn:us:net:exchangenetwork http://10.16.11.45:8080/XMLSampling/Schemas/SDWIS_eDWR_v2.0.xsd"&gt;</v>
      </c>
      <c r="AQ9" t="str">
        <f t="shared" si="9"/>
        <v>&lt;EN:Submission&gt;</v>
      </c>
      <c r="AR9" t="str">
        <f t="shared" si="9"/>
        <v>&lt;EN:LabReport&gt;</v>
      </c>
      <c r="AS9" t="str">
        <f t="shared" si="9"/>
        <v>&lt;EN:LabIdentification&gt;</v>
      </c>
      <c r="AT9" t="str">
        <f t="shared" si="9"/>
        <v>&lt;EN:LabAccreditation&gt;</v>
      </c>
      <c r="AU9" t="str">
        <f t="shared" si="10"/>
        <v>DATA MISSING</v>
      </c>
      <c r="AV9" t="str">
        <f t="shared" si="11"/>
        <v>&lt;EN:LabAccreditationAuthorityName&gt;STATE&lt;/EN:LabAccreditationAuthorityName&gt;</v>
      </c>
      <c r="AW9" t="str">
        <f t="shared" si="11"/>
        <v>&lt;/EN:LabAccreditation&gt;</v>
      </c>
      <c r="AX9" t="str">
        <f t="shared" si="11"/>
        <v>&lt;/EN:LabIdentification&gt;</v>
      </c>
      <c r="AY9" t="str">
        <f t="shared" si="11"/>
        <v>&lt;EN:Sample&gt;</v>
      </c>
      <c r="AZ9" t="str">
        <f t="shared" si="11"/>
        <v>&lt;EN:SampleIdentification&gt;</v>
      </c>
      <c r="BA9">
        <f t="shared" si="12"/>
      </c>
      <c r="BB9" t="str">
        <f t="shared" si="13"/>
        <v>DATA MISSING</v>
      </c>
      <c r="BC9" t="str">
        <f t="shared" si="14"/>
        <v>DATA MISSING</v>
      </c>
      <c r="BD9" t="str">
        <f t="shared" si="15"/>
        <v>DATA MISSING</v>
      </c>
      <c r="BE9" t="str">
        <f t="shared" si="16"/>
        <v>DATA MISSING</v>
      </c>
      <c r="BF9" t="str">
        <f t="shared" si="17"/>
        <v>DATA MISSING</v>
      </c>
      <c r="BG9" t="str">
        <f t="shared" si="18"/>
        <v>DATA MISSING</v>
      </c>
      <c r="BH9">
        <f t="shared" si="19"/>
      </c>
      <c r="BI9">
        <f t="shared" si="20"/>
      </c>
      <c r="BJ9">
        <f t="shared" si="21"/>
      </c>
      <c r="BK9">
        <f t="shared" si="22"/>
      </c>
      <c r="BL9">
        <f t="shared" si="23"/>
      </c>
      <c r="BM9">
        <f t="shared" si="24"/>
      </c>
      <c r="BN9">
        <f t="shared" si="24"/>
      </c>
      <c r="BO9">
        <f t="shared" si="24"/>
      </c>
      <c r="BP9">
        <f t="shared" si="25"/>
      </c>
      <c r="BQ9">
        <f t="shared" si="26"/>
      </c>
      <c r="BR9">
        <f t="shared" si="27"/>
      </c>
      <c r="BS9" t="str">
        <f t="shared" si="28"/>
        <v>DATA MISSING</v>
      </c>
      <c r="BT9">
        <f t="shared" si="29"/>
      </c>
      <c r="BU9">
        <f t="shared" si="30"/>
      </c>
      <c r="BV9">
        <f t="shared" si="31"/>
      </c>
      <c r="BW9">
        <f t="shared" si="32"/>
      </c>
      <c r="BX9">
        <f t="shared" si="33"/>
      </c>
      <c r="BY9">
        <f t="shared" si="34"/>
      </c>
      <c r="BZ9">
        <f t="shared" si="35"/>
      </c>
      <c r="CA9">
        <f t="shared" si="36"/>
      </c>
      <c r="CB9">
        <f t="shared" si="37"/>
      </c>
      <c r="CC9">
        <f t="shared" si="38"/>
      </c>
      <c r="CD9">
        <f t="shared" si="39"/>
      </c>
      <c r="CE9" t="str">
        <f t="shared" si="40"/>
        <v>&lt;EN:StateClassificationCode&gt;TC&lt;/EN:StateClassificationCode&gt;</v>
      </c>
      <c r="CF9" t="str">
        <f t="shared" si="40"/>
        <v>&lt;/EN:SampleIdentification&gt;</v>
      </c>
      <c r="CG9" t="str">
        <f t="shared" si="40"/>
        <v>&lt;EN:SampleLocationIdentification&gt;</v>
      </c>
      <c r="CH9" t="str">
        <f t="shared" si="41"/>
        <v>DATA MISSING</v>
      </c>
      <c r="CI9">
        <f t="shared" si="42"/>
      </c>
      <c r="CJ9">
        <f t="shared" si="43"/>
      </c>
      <c r="CK9" t="str">
        <f t="shared" si="44"/>
        <v>&lt;/EN:SampleLocationIdentification&gt;</v>
      </c>
      <c r="CL9" t="str">
        <f t="shared" si="45"/>
        <v>&lt;EN:AnalysisResultInformation&gt;</v>
      </c>
      <c r="CM9" t="str">
        <f t="shared" si="46"/>
        <v>&lt;EN:LabAnalysisIdentification&gt;</v>
      </c>
      <c r="CN9" t="str">
        <f t="shared" si="47"/>
        <v>&lt;EN:LabAccreditation&gt;</v>
      </c>
      <c r="CO9" t="str">
        <f t="shared" si="48"/>
        <v>DATA MISSING</v>
      </c>
      <c r="CP9" t="str">
        <f t="shared" si="49"/>
        <v>&lt;EN:LabAccreditationAuthorityName&gt;STATE&lt;/EN:LabAccreditationAuthorityName&gt;</v>
      </c>
      <c r="CQ9" t="str">
        <f t="shared" si="50"/>
        <v>&lt;/EN:LabAccreditation&gt;</v>
      </c>
      <c r="CR9" t="str">
        <f t="shared" si="51"/>
        <v>&lt;EN:SampleAnalyticalMethod&gt;</v>
      </c>
      <c r="CS9" t="str">
        <f t="shared" si="52"/>
        <v>&lt;EN:MethodIdentifier&gt;9223B-PA&lt;/EN:MethodIdentifier&gt;</v>
      </c>
      <c r="CT9" t="str">
        <f t="shared" si="53"/>
        <v>&lt;/EN:SampleAnalyticalMethod&gt;</v>
      </c>
      <c r="CU9" t="str">
        <f t="shared" si="54"/>
        <v>&lt;EN:SampleAnalyzedMeasure&gt;</v>
      </c>
      <c r="CV9" t="str">
        <f t="shared" si="55"/>
        <v>&lt;EN:MeasurementValue&gt;100&lt;/EN:MeasurementValue&gt;</v>
      </c>
      <c r="CW9" t="str">
        <f t="shared" si="56"/>
        <v>&lt;EN:MeasurementUnit&gt;ML&lt;/EN:MeasurementUnit&gt;</v>
      </c>
      <c r="CX9" t="str">
        <f t="shared" si="57"/>
        <v>&lt;/EN:SampleAnalyzedMeasure&gt;</v>
      </c>
      <c r="CY9">
        <f t="shared" si="58"/>
      </c>
      <c r="CZ9">
        <f t="shared" si="59"/>
      </c>
      <c r="DA9" t="str">
        <f t="shared" si="60"/>
        <v>&lt;/EN:LabAnalysisIdentification&gt;</v>
      </c>
      <c r="DB9" t="str">
        <f t="shared" si="61"/>
        <v>&lt;EN:AnalyteIdentification&gt;</v>
      </c>
      <c r="DC9" t="str">
        <f t="shared" si="62"/>
        <v>&lt;EN:AnalyteCode&gt;3100&lt;/EN:AnalyteCode&gt;</v>
      </c>
      <c r="DD9" t="str">
        <f t="shared" si="63"/>
        <v>&lt;/EN:AnalyteIdentification&gt;</v>
      </c>
      <c r="DE9" t="str">
        <f t="shared" si="64"/>
        <v>&lt;EN:AnalysisResult&gt;</v>
      </c>
      <c r="DF9" t="str">
        <f t="shared" si="65"/>
        <v>&lt;EN:Result&gt;</v>
      </c>
      <c r="DG9" t="str">
        <f t="shared" si="66"/>
        <v>DATA MISSING</v>
      </c>
      <c r="DH9" t="str">
        <f t="shared" si="67"/>
        <v>&lt;/EN:Result&gt;</v>
      </c>
      <c r="DI9" t="str">
        <f t="shared" si="68"/>
        <v>&lt;/EN:AnalysisResult&gt;</v>
      </c>
      <c r="DJ9" t="str">
        <f t="shared" si="69"/>
        <v>&lt;EN:QAQCSummary&gt;</v>
      </c>
      <c r="DK9" t="str">
        <f t="shared" si="70"/>
        <v>DATA MISSING</v>
      </c>
      <c r="DL9">
        <f t="shared" si="71"/>
      </c>
      <c r="DM9" t="str">
        <f t="shared" si="72"/>
        <v>&lt;/EN:QAQCSummary&gt;</v>
      </c>
      <c r="DN9" t="str">
        <f t="shared" si="73"/>
        <v>&lt;/EN:AnalysisResultInformation&gt;</v>
      </c>
      <c r="DO9" t="str">
        <f t="shared" si="74"/>
        <v>&lt;EN:AnalysisResultInformation&gt;</v>
      </c>
      <c r="DP9" t="str">
        <f t="shared" si="75"/>
        <v>&lt;EN:LabAnalysisIdentification&gt;</v>
      </c>
      <c r="DQ9" t="str">
        <f t="shared" si="76"/>
        <v>&lt;EN:LabAccreditation&gt;</v>
      </c>
      <c r="DR9" t="str">
        <f t="shared" si="77"/>
        <v>DATA MISSING</v>
      </c>
      <c r="DS9" t="str">
        <f t="shared" si="78"/>
        <v>&lt;EN:LabAccreditationAuthorityName&gt;STATE&lt;/EN:LabAccreditationAuthorityName&gt;</v>
      </c>
      <c r="DT9" t="str">
        <f t="shared" si="79"/>
        <v>&lt;/EN:LabAccreditation&gt;</v>
      </c>
      <c r="DU9" t="str">
        <f t="shared" si="80"/>
        <v>&lt;EN:SampleAnalyticalMethod&gt;</v>
      </c>
      <c r="DV9" t="str">
        <f t="shared" si="81"/>
        <v>&lt;EN:MethodIdentifier&gt;9223B-PA&lt;/EN:MethodIdentifier&gt;</v>
      </c>
      <c r="DW9" t="str">
        <f t="shared" si="82"/>
        <v>&lt;/EN:SampleAnalyticalMethod&gt;</v>
      </c>
      <c r="DX9" t="str">
        <f t="shared" si="83"/>
        <v>&lt;EN:SampleAnalyzedMeasure&gt;</v>
      </c>
      <c r="DY9" t="str">
        <f t="shared" si="84"/>
        <v>&lt;EN:MeasurementValue&gt;100&lt;/EN:MeasurementValue&gt;</v>
      </c>
      <c r="DZ9" t="str">
        <f t="shared" si="85"/>
        <v>&lt;EN:MeasurementUnit&gt;ML&lt;/EN:MeasurementUnit&gt;</v>
      </c>
      <c r="EA9" t="str">
        <f t="shared" si="86"/>
        <v>&lt;/EN:SampleAnalyzedMeasure&gt;</v>
      </c>
      <c r="EB9">
        <f t="shared" si="87"/>
      </c>
      <c r="EC9">
        <f t="shared" si="88"/>
      </c>
      <c r="ED9" t="str">
        <f t="shared" si="89"/>
        <v>&lt;/EN:LabAnalysisIdentification&gt;</v>
      </c>
      <c r="EE9" t="str">
        <f t="shared" si="90"/>
        <v>&lt;EN:AnalyteIdentification&gt;</v>
      </c>
      <c r="EF9" t="str">
        <f t="shared" si="91"/>
        <v>&lt;EN:AnalyteCode&gt;3014&lt;/EN:AnalyteCode&gt;</v>
      </c>
      <c r="EG9" t="str">
        <f t="shared" si="92"/>
        <v>&lt;/EN:AnalyteIdentification&gt;</v>
      </c>
      <c r="EH9" t="str">
        <f t="shared" si="93"/>
        <v>&lt;EN:AnalysisResult&gt;</v>
      </c>
      <c r="EI9" t="str">
        <f t="shared" si="94"/>
        <v>&lt;EN:Result&gt;</v>
      </c>
      <c r="EJ9" t="str">
        <f t="shared" si="95"/>
        <v>DATA MISSING</v>
      </c>
      <c r="EK9" t="str">
        <f t="shared" si="96"/>
        <v>&lt;/EN:Result&gt;</v>
      </c>
      <c r="EL9" t="str">
        <f t="shared" si="97"/>
        <v>&lt;/EN:AnalysisResult&gt;</v>
      </c>
      <c r="EM9" t="str">
        <f t="shared" si="98"/>
        <v>&lt;EN:QAQCSummary&gt;</v>
      </c>
      <c r="EN9" t="str">
        <f t="shared" si="99"/>
        <v>DATA MISSING</v>
      </c>
      <c r="EO9">
        <f t="shared" si="100"/>
      </c>
      <c r="EP9" t="str">
        <f t="shared" si="101"/>
        <v>&lt;/EN:QAQCSummary&gt;</v>
      </c>
      <c r="EQ9" t="str">
        <f t="shared" si="102"/>
        <v>&lt;/EN:AnalysisResultInformation&gt;</v>
      </c>
      <c r="ER9" t="str">
        <f t="shared" si="103"/>
        <v>&lt;/EN:Sample&gt;</v>
      </c>
      <c r="ES9" t="str">
        <f t="shared" si="103"/>
        <v>&lt;/EN:LabReport&gt;</v>
      </c>
      <c r="ET9" t="str">
        <f t="shared" si="103"/>
        <v>&lt;/EN:Submission&gt;</v>
      </c>
      <c r="EU9" t="str">
        <f t="shared" si="103"/>
        <v>&lt;/EN:eDWR&gt;</v>
      </c>
    </row>
    <row r="10" spans="1:151" ht="15">
      <c r="A10" s="75"/>
      <c r="B10" s="76"/>
      <c r="C10" s="77"/>
      <c r="D10" s="76"/>
      <c r="E10" s="76"/>
      <c r="F10" s="78"/>
      <c r="G10" s="84"/>
      <c r="H10" s="76"/>
      <c r="I10" s="76"/>
      <c r="J10" s="76"/>
      <c r="K10" s="80"/>
      <c r="L10" s="81"/>
      <c r="M10" s="82"/>
      <c r="N10" s="83"/>
      <c r="O10" s="83"/>
      <c r="P10" s="82"/>
      <c r="Q10" s="77"/>
      <c r="R10" s="80"/>
      <c r="S10" s="76"/>
      <c r="T10" s="81"/>
      <c r="U10" s="76"/>
      <c r="V10" s="76"/>
      <c r="W10" s="77"/>
      <c r="X10" s="77"/>
      <c r="Y10" s="76"/>
      <c r="Z10" s="76"/>
      <c r="AA10" s="77"/>
      <c r="AB10" s="76"/>
      <c r="AC10" s="76"/>
      <c r="AD10" s="76"/>
      <c r="AE10" s="77"/>
      <c r="AF10" s="76"/>
      <c r="AG10">
        <f t="shared" si="0"/>
      </c>
      <c r="AH10" s="5" t="str">
        <f t="shared" si="1"/>
        <v>&lt;EN:Sample&gt;&lt;EN:SampleIdentification&gt;DATA MISSINGDATA MISSINGDATA MISSINGDATA MISSINGDATA MISSINGDATA MISSING</v>
      </c>
      <c r="AI10" s="5" t="str">
        <f t="shared" si="2"/>
        <v>DATA MISSING&lt;EN:StateClassificationCode&gt;TC&lt;/EN:StateClassificationCode&gt;&lt;/EN:SampleIdentification&gt;</v>
      </c>
      <c r="AJ10" s="5" t="str">
        <f t="shared" si="3"/>
        <v>&lt;EN:SampleLocationIdentification&gt;DATA MISSING&lt;/EN:SampleLocationIdentification&gt;</v>
      </c>
      <c r="AK10"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0"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0"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0" s="5" t="str">
        <f t="shared" si="7"/>
        <v>&lt;EN:AnalyteIdentification&gt;&lt;EN:AnalyteCode&gt;3014&lt;/EN:AnalyteCode&gt;&lt;/EN:AnalyteIdentification&gt;&lt;EN:AnalysisResult&gt;&lt;EN:Result&gt;DATA MISSING&lt;/EN:Result&gt;&lt;/EN:AnalysisResult&gt;&lt;EN:QAQCSummary&gt;DATA MISSING&lt;/EN:QAQCSummary&gt;&lt;/EN:AnalysisResultInformation&gt;</v>
      </c>
      <c r="AO10" s="5" t="str">
        <f t="shared" si="8"/>
        <v>&lt;/EN:Sample&gt;</v>
      </c>
      <c r="AP10" s="5" t="str">
        <f t="shared" si="9"/>
        <v>&lt;EN:eDWR xmlns:EN="urn:us:net:exchangenetwork" xmlns:facid="http://www.epa.gov/xml" xmlns:xsi="http://www.w3.org/2001/XMLSchema-instance" xsi:schemaLocation="urn:us:net:exchangenetwork http://10.16.11.45:8080/XMLSampling/Schemas/SDWIS_eDWR_v2.0.xsd"&gt;</v>
      </c>
      <c r="AQ10" t="str">
        <f t="shared" si="9"/>
        <v>&lt;EN:Submission&gt;</v>
      </c>
      <c r="AR10" t="str">
        <f t="shared" si="9"/>
        <v>&lt;EN:LabReport&gt;</v>
      </c>
      <c r="AS10" t="str">
        <f t="shared" si="9"/>
        <v>&lt;EN:LabIdentification&gt;</v>
      </c>
      <c r="AT10" t="str">
        <f t="shared" si="9"/>
        <v>&lt;EN:LabAccreditation&gt;</v>
      </c>
      <c r="AU10" t="str">
        <f t="shared" si="10"/>
        <v>DATA MISSING</v>
      </c>
      <c r="AV10" t="str">
        <f t="shared" si="11"/>
        <v>&lt;EN:LabAccreditationAuthorityName&gt;STATE&lt;/EN:LabAccreditationAuthorityName&gt;</v>
      </c>
      <c r="AW10" t="str">
        <f t="shared" si="11"/>
        <v>&lt;/EN:LabAccreditation&gt;</v>
      </c>
      <c r="AX10" t="str">
        <f t="shared" si="11"/>
        <v>&lt;/EN:LabIdentification&gt;</v>
      </c>
      <c r="AY10" t="str">
        <f t="shared" si="11"/>
        <v>&lt;EN:Sample&gt;</v>
      </c>
      <c r="AZ10" t="str">
        <f t="shared" si="11"/>
        <v>&lt;EN:SampleIdentification&gt;</v>
      </c>
      <c r="BA10">
        <f t="shared" si="12"/>
      </c>
      <c r="BB10" t="str">
        <f t="shared" si="13"/>
        <v>DATA MISSING</v>
      </c>
      <c r="BC10" t="str">
        <f t="shared" si="14"/>
        <v>DATA MISSING</v>
      </c>
      <c r="BD10" t="str">
        <f t="shared" si="15"/>
        <v>DATA MISSING</v>
      </c>
      <c r="BE10" t="str">
        <f t="shared" si="16"/>
        <v>DATA MISSING</v>
      </c>
      <c r="BF10" t="str">
        <f t="shared" si="17"/>
        <v>DATA MISSING</v>
      </c>
      <c r="BG10" t="str">
        <f t="shared" si="18"/>
        <v>DATA MISSING</v>
      </c>
      <c r="BH10">
        <f t="shared" si="19"/>
      </c>
      <c r="BI10">
        <f t="shared" si="20"/>
      </c>
      <c r="BJ10">
        <f t="shared" si="21"/>
      </c>
      <c r="BK10">
        <f t="shared" si="22"/>
      </c>
      <c r="BL10">
        <f t="shared" si="23"/>
      </c>
      <c r="BM10">
        <f t="shared" si="24"/>
      </c>
      <c r="BN10">
        <f t="shared" si="24"/>
      </c>
      <c r="BO10">
        <f t="shared" si="24"/>
      </c>
      <c r="BP10">
        <f t="shared" si="25"/>
      </c>
      <c r="BQ10">
        <f t="shared" si="26"/>
      </c>
      <c r="BR10">
        <f t="shared" si="27"/>
      </c>
      <c r="BS10" t="str">
        <f t="shared" si="28"/>
        <v>DATA MISSING</v>
      </c>
      <c r="BT10">
        <f t="shared" si="29"/>
      </c>
      <c r="BU10">
        <f t="shared" si="30"/>
      </c>
      <c r="BV10">
        <f t="shared" si="31"/>
      </c>
      <c r="BW10">
        <f t="shared" si="32"/>
      </c>
      <c r="BX10">
        <f t="shared" si="33"/>
      </c>
      <c r="BY10">
        <f t="shared" si="34"/>
      </c>
      <c r="BZ10">
        <f t="shared" si="35"/>
      </c>
      <c r="CA10">
        <f t="shared" si="36"/>
      </c>
      <c r="CB10">
        <f t="shared" si="37"/>
      </c>
      <c r="CC10">
        <f t="shared" si="38"/>
      </c>
      <c r="CD10">
        <f t="shared" si="39"/>
      </c>
      <c r="CE10" t="str">
        <f t="shared" si="40"/>
        <v>&lt;EN:StateClassificationCode&gt;TC&lt;/EN:StateClassificationCode&gt;</v>
      </c>
      <c r="CF10" t="str">
        <f t="shared" si="40"/>
        <v>&lt;/EN:SampleIdentification&gt;</v>
      </c>
      <c r="CG10" t="str">
        <f t="shared" si="40"/>
        <v>&lt;EN:SampleLocationIdentification&gt;</v>
      </c>
      <c r="CH10" t="str">
        <f t="shared" si="41"/>
        <v>DATA MISSING</v>
      </c>
      <c r="CI10">
        <f t="shared" si="42"/>
      </c>
      <c r="CJ10">
        <f t="shared" si="43"/>
      </c>
      <c r="CK10" t="str">
        <f t="shared" si="44"/>
        <v>&lt;/EN:SampleLocationIdentification&gt;</v>
      </c>
      <c r="CL10" t="str">
        <f t="shared" si="45"/>
        <v>&lt;EN:AnalysisResultInformation&gt;</v>
      </c>
      <c r="CM10" t="str">
        <f t="shared" si="46"/>
        <v>&lt;EN:LabAnalysisIdentification&gt;</v>
      </c>
      <c r="CN10" t="str">
        <f t="shared" si="47"/>
        <v>&lt;EN:LabAccreditation&gt;</v>
      </c>
      <c r="CO10" t="str">
        <f t="shared" si="48"/>
        <v>DATA MISSING</v>
      </c>
      <c r="CP10" t="str">
        <f t="shared" si="49"/>
        <v>&lt;EN:LabAccreditationAuthorityName&gt;STATE&lt;/EN:LabAccreditationAuthorityName&gt;</v>
      </c>
      <c r="CQ10" t="str">
        <f t="shared" si="50"/>
        <v>&lt;/EN:LabAccreditation&gt;</v>
      </c>
      <c r="CR10" t="str">
        <f t="shared" si="51"/>
        <v>&lt;EN:SampleAnalyticalMethod&gt;</v>
      </c>
      <c r="CS10" t="str">
        <f t="shared" si="52"/>
        <v>&lt;EN:MethodIdentifier&gt;9223B-PA&lt;/EN:MethodIdentifier&gt;</v>
      </c>
      <c r="CT10" t="str">
        <f t="shared" si="53"/>
        <v>&lt;/EN:SampleAnalyticalMethod&gt;</v>
      </c>
      <c r="CU10" t="str">
        <f t="shared" si="54"/>
        <v>&lt;EN:SampleAnalyzedMeasure&gt;</v>
      </c>
      <c r="CV10" t="str">
        <f t="shared" si="55"/>
        <v>&lt;EN:MeasurementValue&gt;100&lt;/EN:MeasurementValue&gt;</v>
      </c>
      <c r="CW10" t="str">
        <f t="shared" si="56"/>
        <v>&lt;EN:MeasurementUnit&gt;ML&lt;/EN:MeasurementUnit&gt;</v>
      </c>
      <c r="CX10" t="str">
        <f t="shared" si="57"/>
        <v>&lt;/EN:SampleAnalyzedMeasure&gt;</v>
      </c>
      <c r="CY10">
        <f t="shared" si="58"/>
      </c>
      <c r="CZ10">
        <f t="shared" si="59"/>
      </c>
      <c r="DA10" t="str">
        <f t="shared" si="60"/>
        <v>&lt;/EN:LabAnalysisIdentification&gt;</v>
      </c>
      <c r="DB10" t="str">
        <f t="shared" si="61"/>
        <v>&lt;EN:AnalyteIdentification&gt;</v>
      </c>
      <c r="DC10" t="str">
        <f t="shared" si="62"/>
        <v>&lt;EN:AnalyteCode&gt;3100&lt;/EN:AnalyteCode&gt;</v>
      </c>
      <c r="DD10" t="str">
        <f t="shared" si="63"/>
        <v>&lt;/EN:AnalyteIdentification&gt;</v>
      </c>
      <c r="DE10" t="str">
        <f t="shared" si="64"/>
        <v>&lt;EN:AnalysisResult&gt;</v>
      </c>
      <c r="DF10" t="str">
        <f t="shared" si="65"/>
        <v>&lt;EN:Result&gt;</v>
      </c>
      <c r="DG10" t="str">
        <f t="shared" si="66"/>
        <v>DATA MISSING</v>
      </c>
      <c r="DH10" t="str">
        <f t="shared" si="67"/>
        <v>&lt;/EN:Result&gt;</v>
      </c>
      <c r="DI10" t="str">
        <f t="shared" si="68"/>
        <v>&lt;/EN:AnalysisResult&gt;</v>
      </c>
      <c r="DJ10" t="str">
        <f t="shared" si="69"/>
        <v>&lt;EN:QAQCSummary&gt;</v>
      </c>
      <c r="DK10" t="str">
        <f t="shared" si="70"/>
        <v>DATA MISSING</v>
      </c>
      <c r="DL10">
        <f t="shared" si="71"/>
      </c>
      <c r="DM10" t="str">
        <f t="shared" si="72"/>
        <v>&lt;/EN:QAQCSummary&gt;</v>
      </c>
      <c r="DN10" t="str">
        <f t="shared" si="73"/>
        <v>&lt;/EN:AnalysisResultInformation&gt;</v>
      </c>
      <c r="DO10" t="str">
        <f t="shared" si="74"/>
        <v>&lt;EN:AnalysisResultInformation&gt;</v>
      </c>
      <c r="DP10" t="str">
        <f t="shared" si="75"/>
        <v>&lt;EN:LabAnalysisIdentification&gt;</v>
      </c>
      <c r="DQ10" t="str">
        <f t="shared" si="76"/>
        <v>&lt;EN:LabAccreditation&gt;</v>
      </c>
      <c r="DR10" t="str">
        <f t="shared" si="77"/>
        <v>DATA MISSING</v>
      </c>
      <c r="DS10" t="str">
        <f t="shared" si="78"/>
        <v>&lt;EN:LabAccreditationAuthorityName&gt;STATE&lt;/EN:LabAccreditationAuthorityName&gt;</v>
      </c>
      <c r="DT10" t="str">
        <f t="shared" si="79"/>
        <v>&lt;/EN:LabAccreditation&gt;</v>
      </c>
      <c r="DU10" t="str">
        <f t="shared" si="80"/>
        <v>&lt;EN:SampleAnalyticalMethod&gt;</v>
      </c>
      <c r="DV10" t="str">
        <f t="shared" si="81"/>
        <v>&lt;EN:MethodIdentifier&gt;9223B-PA&lt;/EN:MethodIdentifier&gt;</v>
      </c>
      <c r="DW10" t="str">
        <f t="shared" si="82"/>
        <v>&lt;/EN:SampleAnalyticalMethod&gt;</v>
      </c>
      <c r="DX10" t="str">
        <f t="shared" si="83"/>
        <v>&lt;EN:SampleAnalyzedMeasure&gt;</v>
      </c>
      <c r="DY10" t="str">
        <f t="shared" si="84"/>
        <v>&lt;EN:MeasurementValue&gt;100&lt;/EN:MeasurementValue&gt;</v>
      </c>
      <c r="DZ10" t="str">
        <f t="shared" si="85"/>
        <v>&lt;EN:MeasurementUnit&gt;ML&lt;/EN:MeasurementUnit&gt;</v>
      </c>
      <c r="EA10" t="str">
        <f t="shared" si="86"/>
        <v>&lt;/EN:SampleAnalyzedMeasure&gt;</v>
      </c>
      <c r="EB10">
        <f t="shared" si="87"/>
      </c>
      <c r="EC10">
        <f t="shared" si="88"/>
      </c>
      <c r="ED10" t="str">
        <f t="shared" si="89"/>
        <v>&lt;/EN:LabAnalysisIdentification&gt;</v>
      </c>
      <c r="EE10" t="str">
        <f t="shared" si="90"/>
        <v>&lt;EN:AnalyteIdentification&gt;</v>
      </c>
      <c r="EF10" t="str">
        <f t="shared" si="91"/>
        <v>&lt;EN:AnalyteCode&gt;3014&lt;/EN:AnalyteCode&gt;</v>
      </c>
      <c r="EG10" t="str">
        <f t="shared" si="92"/>
        <v>&lt;/EN:AnalyteIdentification&gt;</v>
      </c>
      <c r="EH10" t="str">
        <f t="shared" si="93"/>
        <v>&lt;EN:AnalysisResult&gt;</v>
      </c>
      <c r="EI10" t="str">
        <f t="shared" si="94"/>
        <v>&lt;EN:Result&gt;</v>
      </c>
      <c r="EJ10" t="str">
        <f t="shared" si="95"/>
        <v>DATA MISSING</v>
      </c>
      <c r="EK10" t="str">
        <f t="shared" si="96"/>
        <v>&lt;/EN:Result&gt;</v>
      </c>
      <c r="EL10" t="str">
        <f t="shared" si="97"/>
        <v>&lt;/EN:AnalysisResult&gt;</v>
      </c>
      <c r="EM10" t="str">
        <f t="shared" si="98"/>
        <v>&lt;EN:QAQCSummary&gt;</v>
      </c>
      <c r="EN10" t="str">
        <f t="shared" si="99"/>
        <v>DATA MISSING</v>
      </c>
      <c r="EO10">
        <f t="shared" si="100"/>
      </c>
      <c r="EP10" t="str">
        <f t="shared" si="101"/>
        <v>&lt;/EN:QAQCSummary&gt;</v>
      </c>
      <c r="EQ10" t="str">
        <f t="shared" si="102"/>
        <v>&lt;/EN:AnalysisResultInformation&gt;</v>
      </c>
      <c r="ER10" t="str">
        <f t="shared" si="103"/>
        <v>&lt;/EN:Sample&gt;</v>
      </c>
      <c r="ES10" t="str">
        <f t="shared" si="103"/>
        <v>&lt;/EN:LabReport&gt;</v>
      </c>
      <c r="ET10" t="str">
        <f t="shared" si="103"/>
        <v>&lt;/EN:Submission&gt;</v>
      </c>
      <c r="EU10" t="str">
        <f t="shared" si="103"/>
        <v>&lt;/EN:eDWR&gt;</v>
      </c>
    </row>
    <row r="11" spans="1:151" ht="15">
      <c r="A11" s="75"/>
      <c r="B11" s="76"/>
      <c r="C11" s="77"/>
      <c r="D11" s="76"/>
      <c r="E11" s="76"/>
      <c r="F11" s="78"/>
      <c r="G11" s="84"/>
      <c r="H11" s="76"/>
      <c r="I11" s="76"/>
      <c r="J11" s="76"/>
      <c r="K11" s="80"/>
      <c r="L11" s="81"/>
      <c r="M11" s="82"/>
      <c r="N11" s="83"/>
      <c r="O11" s="83"/>
      <c r="P11" s="82"/>
      <c r="Q11" s="77"/>
      <c r="R11" s="80"/>
      <c r="S11" s="76"/>
      <c r="T11" s="81"/>
      <c r="U11" s="76"/>
      <c r="V11" s="76"/>
      <c r="W11" s="77"/>
      <c r="X11" s="77"/>
      <c r="Y11" s="76"/>
      <c r="Z11" s="76"/>
      <c r="AA11" s="77"/>
      <c r="AB11" s="76"/>
      <c r="AC11" s="76"/>
      <c r="AD11" s="76"/>
      <c r="AE11" s="77"/>
      <c r="AF11" s="76"/>
      <c r="AG11">
        <f t="shared" si="0"/>
      </c>
      <c r="AH11" s="5" t="str">
        <f t="shared" si="1"/>
        <v>&lt;EN:Sample&gt;&lt;EN:SampleIdentification&gt;DATA MISSINGDATA MISSINGDATA MISSINGDATA MISSINGDATA MISSINGDATA MISSING</v>
      </c>
      <c r="AI11" s="5" t="str">
        <f t="shared" si="2"/>
        <v>DATA MISSING&lt;EN:StateClassificationCode&gt;TC&lt;/EN:StateClassificationCode&gt;&lt;/EN:SampleIdentification&gt;</v>
      </c>
      <c r="AJ11" s="5" t="str">
        <f t="shared" si="3"/>
        <v>&lt;EN:SampleLocationIdentification&gt;DATA MISSING&lt;/EN:SampleLocationIdentification&gt;</v>
      </c>
      <c r="AK11"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1"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1"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1" s="5" t="str">
        <f t="shared" si="7"/>
        <v>&lt;EN:AnalyteIdentification&gt;&lt;EN:AnalyteCode&gt;3014&lt;/EN:AnalyteCode&gt;&lt;/EN:AnalyteIdentification&gt;&lt;EN:AnalysisResult&gt;&lt;EN:Result&gt;DATA MISSING&lt;/EN:Result&gt;&lt;/EN:AnalysisResult&gt;&lt;EN:QAQCSummary&gt;DATA MISSING&lt;/EN:QAQCSummary&gt;&lt;/EN:AnalysisResultInformation&gt;</v>
      </c>
      <c r="AO11" s="5" t="str">
        <f t="shared" si="8"/>
        <v>&lt;/EN:Sample&gt;</v>
      </c>
      <c r="AP11" s="5" t="str">
        <f t="shared" si="9"/>
        <v>&lt;EN:eDWR xmlns:EN="urn:us:net:exchangenetwork" xmlns:facid="http://www.epa.gov/xml" xmlns:xsi="http://www.w3.org/2001/XMLSchema-instance" xsi:schemaLocation="urn:us:net:exchangenetwork http://10.16.11.45:8080/XMLSampling/Schemas/SDWIS_eDWR_v2.0.xsd"&gt;</v>
      </c>
      <c r="AQ11" t="str">
        <f t="shared" si="9"/>
        <v>&lt;EN:Submission&gt;</v>
      </c>
      <c r="AR11" t="str">
        <f t="shared" si="9"/>
        <v>&lt;EN:LabReport&gt;</v>
      </c>
      <c r="AS11" t="str">
        <f t="shared" si="9"/>
        <v>&lt;EN:LabIdentification&gt;</v>
      </c>
      <c r="AT11" t="str">
        <f t="shared" si="9"/>
        <v>&lt;EN:LabAccreditation&gt;</v>
      </c>
      <c r="AU11" t="str">
        <f t="shared" si="10"/>
        <v>DATA MISSING</v>
      </c>
      <c r="AV11" t="str">
        <f t="shared" si="11"/>
        <v>&lt;EN:LabAccreditationAuthorityName&gt;STATE&lt;/EN:LabAccreditationAuthorityName&gt;</v>
      </c>
      <c r="AW11" t="str">
        <f t="shared" si="11"/>
        <v>&lt;/EN:LabAccreditation&gt;</v>
      </c>
      <c r="AX11" t="str">
        <f t="shared" si="11"/>
        <v>&lt;/EN:LabIdentification&gt;</v>
      </c>
      <c r="AY11" t="str">
        <f t="shared" si="11"/>
        <v>&lt;EN:Sample&gt;</v>
      </c>
      <c r="AZ11" t="str">
        <f t="shared" si="11"/>
        <v>&lt;EN:SampleIdentification&gt;</v>
      </c>
      <c r="BA11">
        <f t="shared" si="12"/>
      </c>
      <c r="BB11" t="str">
        <f t="shared" si="13"/>
        <v>DATA MISSING</v>
      </c>
      <c r="BC11" t="str">
        <f t="shared" si="14"/>
        <v>DATA MISSING</v>
      </c>
      <c r="BD11" t="str">
        <f t="shared" si="15"/>
        <v>DATA MISSING</v>
      </c>
      <c r="BE11" t="str">
        <f t="shared" si="16"/>
        <v>DATA MISSING</v>
      </c>
      <c r="BF11" t="str">
        <f t="shared" si="17"/>
        <v>DATA MISSING</v>
      </c>
      <c r="BG11" t="str">
        <f t="shared" si="18"/>
        <v>DATA MISSING</v>
      </c>
      <c r="BH11">
        <f t="shared" si="19"/>
      </c>
      <c r="BI11">
        <f t="shared" si="20"/>
      </c>
      <c r="BJ11">
        <f t="shared" si="21"/>
      </c>
      <c r="BK11">
        <f t="shared" si="22"/>
      </c>
      <c r="BL11">
        <f t="shared" si="23"/>
      </c>
      <c r="BM11">
        <f t="shared" si="24"/>
      </c>
      <c r="BN11">
        <f t="shared" si="24"/>
      </c>
      <c r="BO11">
        <f t="shared" si="24"/>
      </c>
      <c r="BP11">
        <f t="shared" si="25"/>
      </c>
      <c r="BQ11">
        <f t="shared" si="26"/>
      </c>
      <c r="BR11">
        <f t="shared" si="27"/>
      </c>
      <c r="BS11" t="str">
        <f t="shared" si="28"/>
        <v>DATA MISSING</v>
      </c>
      <c r="BT11">
        <f t="shared" si="29"/>
      </c>
      <c r="BU11">
        <f t="shared" si="30"/>
      </c>
      <c r="BV11">
        <f t="shared" si="31"/>
      </c>
      <c r="BW11">
        <f t="shared" si="32"/>
      </c>
      <c r="BX11">
        <f t="shared" si="33"/>
      </c>
      <c r="BY11">
        <f t="shared" si="34"/>
      </c>
      <c r="BZ11">
        <f t="shared" si="35"/>
      </c>
      <c r="CA11">
        <f t="shared" si="36"/>
      </c>
      <c r="CB11">
        <f t="shared" si="37"/>
      </c>
      <c r="CC11">
        <f t="shared" si="38"/>
      </c>
      <c r="CD11">
        <f t="shared" si="39"/>
      </c>
      <c r="CE11" t="str">
        <f t="shared" si="40"/>
        <v>&lt;EN:StateClassificationCode&gt;TC&lt;/EN:StateClassificationCode&gt;</v>
      </c>
      <c r="CF11" t="str">
        <f t="shared" si="40"/>
        <v>&lt;/EN:SampleIdentification&gt;</v>
      </c>
      <c r="CG11" t="str">
        <f t="shared" si="40"/>
        <v>&lt;EN:SampleLocationIdentification&gt;</v>
      </c>
      <c r="CH11" t="str">
        <f t="shared" si="41"/>
        <v>DATA MISSING</v>
      </c>
      <c r="CI11">
        <f t="shared" si="42"/>
      </c>
      <c r="CJ11">
        <f t="shared" si="43"/>
      </c>
      <c r="CK11" t="str">
        <f t="shared" si="44"/>
        <v>&lt;/EN:SampleLocationIdentification&gt;</v>
      </c>
      <c r="CL11" t="str">
        <f t="shared" si="45"/>
        <v>&lt;EN:AnalysisResultInformation&gt;</v>
      </c>
      <c r="CM11" t="str">
        <f t="shared" si="46"/>
        <v>&lt;EN:LabAnalysisIdentification&gt;</v>
      </c>
      <c r="CN11" t="str">
        <f t="shared" si="47"/>
        <v>&lt;EN:LabAccreditation&gt;</v>
      </c>
      <c r="CO11" t="str">
        <f t="shared" si="48"/>
        <v>DATA MISSING</v>
      </c>
      <c r="CP11" t="str">
        <f t="shared" si="49"/>
        <v>&lt;EN:LabAccreditationAuthorityName&gt;STATE&lt;/EN:LabAccreditationAuthorityName&gt;</v>
      </c>
      <c r="CQ11" t="str">
        <f t="shared" si="50"/>
        <v>&lt;/EN:LabAccreditation&gt;</v>
      </c>
      <c r="CR11" t="str">
        <f t="shared" si="51"/>
        <v>&lt;EN:SampleAnalyticalMethod&gt;</v>
      </c>
      <c r="CS11" t="str">
        <f t="shared" si="52"/>
        <v>&lt;EN:MethodIdentifier&gt;9223B-PA&lt;/EN:MethodIdentifier&gt;</v>
      </c>
      <c r="CT11" t="str">
        <f t="shared" si="53"/>
        <v>&lt;/EN:SampleAnalyticalMethod&gt;</v>
      </c>
      <c r="CU11" t="str">
        <f t="shared" si="54"/>
        <v>&lt;EN:SampleAnalyzedMeasure&gt;</v>
      </c>
      <c r="CV11" t="str">
        <f t="shared" si="55"/>
        <v>&lt;EN:MeasurementValue&gt;100&lt;/EN:MeasurementValue&gt;</v>
      </c>
      <c r="CW11" t="str">
        <f t="shared" si="56"/>
        <v>&lt;EN:MeasurementUnit&gt;ML&lt;/EN:MeasurementUnit&gt;</v>
      </c>
      <c r="CX11" t="str">
        <f t="shared" si="57"/>
        <v>&lt;/EN:SampleAnalyzedMeasure&gt;</v>
      </c>
      <c r="CY11">
        <f t="shared" si="58"/>
      </c>
      <c r="CZ11">
        <f t="shared" si="59"/>
      </c>
      <c r="DA11" t="str">
        <f t="shared" si="60"/>
        <v>&lt;/EN:LabAnalysisIdentification&gt;</v>
      </c>
      <c r="DB11" t="str">
        <f t="shared" si="61"/>
        <v>&lt;EN:AnalyteIdentification&gt;</v>
      </c>
      <c r="DC11" t="str">
        <f t="shared" si="62"/>
        <v>&lt;EN:AnalyteCode&gt;3100&lt;/EN:AnalyteCode&gt;</v>
      </c>
      <c r="DD11" t="str">
        <f t="shared" si="63"/>
        <v>&lt;/EN:AnalyteIdentification&gt;</v>
      </c>
      <c r="DE11" t="str">
        <f t="shared" si="64"/>
        <v>&lt;EN:AnalysisResult&gt;</v>
      </c>
      <c r="DF11" t="str">
        <f t="shared" si="65"/>
        <v>&lt;EN:Result&gt;</v>
      </c>
      <c r="DG11" t="str">
        <f t="shared" si="66"/>
        <v>DATA MISSING</v>
      </c>
      <c r="DH11" t="str">
        <f t="shared" si="67"/>
        <v>&lt;/EN:Result&gt;</v>
      </c>
      <c r="DI11" t="str">
        <f t="shared" si="68"/>
        <v>&lt;/EN:AnalysisResult&gt;</v>
      </c>
      <c r="DJ11" t="str">
        <f t="shared" si="69"/>
        <v>&lt;EN:QAQCSummary&gt;</v>
      </c>
      <c r="DK11" t="str">
        <f t="shared" si="70"/>
        <v>DATA MISSING</v>
      </c>
      <c r="DL11">
        <f t="shared" si="71"/>
      </c>
      <c r="DM11" t="str">
        <f t="shared" si="72"/>
        <v>&lt;/EN:QAQCSummary&gt;</v>
      </c>
      <c r="DN11" t="str">
        <f t="shared" si="73"/>
        <v>&lt;/EN:AnalysisResultInformation&gt;</v>
      </c>
      <c r="DO11" t="str">
        <f t="shared" si="74"/>
        <v>&lt;EN:AnalysisResultInformation&gt;</v>
      </c>
      <c r="DP11" t="str">
        <f t="shared" si="75"/>
        <v>&lt;EN:LabAnalysisIdentification&gt;</v>
      </c>
      <c r="DQ11" t="str">
        <f t="shared" si="76"/>
        <v>&lt;EN:LabAccreditation&gt;</v>
      </c>
      <c r="DR11" t="str">
        <f t="shared" si="77"/>
        <v>DATA MISSING</v>
      </c>
      <c r="DS11" t="str">
        <f t="shared" si="78"/>
        <v>&lt;EN:LabAccreditationAuthorityName&gt;STATE&lt;/EN:LabAccreditationAuthorityName&gt;</v>
      </c>
      <c r="DT11" t="str">
        <f t="shared" si="79"/>
        <v>&lt;/EN:LabAccreditation&gt;</v>
      </c>
      <c r="DU11" t="str">
        <f t="shared" si="80"/>
        <v>&lt;EN:SampleAnalyticalMethod&gt;</v>
      </c>
      <c r="DV11" t="str">
        <f t="shared" si="81"/>
        <v>&lt;EN:MethodIdentifier&gt;9223B-PA&lt;/EN:MethodIdentifier&gt;</v>
      </c>
      <c r="DW11" t="str">
        <f t="shared" si="82"/>
        <v>&lt;/EN:SampleAnalyticalMethod&gt;</v>
      </c>
      <c r="DX11" t="str">
        <f t="shared" si="83"/>
        <v>&lt;EN:SampleAnalyzedMeasure&gt;</v>
      </c>
      <c r="DY11" t="str">
        <f t="shared" si="84"/>
        <v>&lt;EN:MeasurementValue&gt;100&lt;/EN:MeasurementValue&gt;</v>
      </c>
      <c r="DZ11" t="str">
        <f t="shared" si="85"/>
        <v>&lt;EN:MeasurementUnit&gt;ML&lt;/EN:MeasurementUnit&gt;</v>
      </c>
      <c r="EA11" t="str">
        <f t="shared" si="86"/>
        <v>&lt;/EN:SampleAnalyzedMeasure&gt;</v>
      </c>
      <c r="EB11">
        <f t="shared" si="87"/>
      </c>
      <c r="EC11">
        <f t="shared" si="88"/>
      </c>
      <c r="ED11" t="str">
        <f t="shared" si="89"/>
        <v>&lt;/EN:LabAnalysisIdentification&gt;</v>
      </c>
      <c r="EE11" t="str">
        <f t="shared" si="90"/>
        <v>&lt;EN:AnalyteIdentification&gt;</v>
      </c>
      <c r="EF11" t="str">
        <f t="shared" si="91"/>
        <v>&lt;EN:AnalyteCode&gt;3014&lt;/EN:AnalyteCode&gt;</v>
      </c>
      <c r="EG11" t="str">
        <f t="shared" si="92"/>
        <v>&lt;/EN:AnalyteIdentification&gt;</v>
      </c>
      <c r="EH11" t="str">
        <f t="shared" si="93"/>
        <v>&lt;EN:AnalysisResult&gt;</v>
      </c>
      <c r="EI11" t="str">
        <f t="shared" si="94"/>
        <v>&lt;EN:Result&gt;</v>
      </c>
      <c r="EJ11" t="str">
        <f t="shared" si="95"/>
        <v>DATA MISSING</v>
      </c>
      <c r="EK11" t="str">
        <f t="shared" si="96"/>
        <v>&lt;/EN:Result&gt;</v>
      </c>
      <c r="EL11" t="str">
        <f t="shared" si="97"/>
        <v>&lt;/EN:AnalysisResult&gt;</v>
      </c>
      <c r="EM11" t="str">
        <f t="shared" si="98"/>
        <v>&lt;EN:QAQCSummary&gt;</v>
      </c>
      <c r="EN11" t="str">
        <f t="shared" si="99"/>
        <v>DATA MISSING</v>
      </c>
      <c r="EO11">
        <f t="shared" si="100"/>
      </c>
      <c r="EP11" t="str">
        <f t="shared" si="101"/>
        <v>&lt;/EN:QAQCSummary&gt;</v>
      </c>
      <c r="EQ11" t="str">
        <f t="shared" si="102"/>
        <v>&lt;/EN:AnalysisResultInformation&gt;</v>
      </c>
      <c r="ER11" t="str">
        <f t="shared" si="103"/>
        <v>&lt;/EN:Sample&gt;</v>
      </c>
      <c r="ES11" t="str">
        <f t="shared" si="103"/>
        <v>&lt;/EN:LabReport&gt;</v>
      </c>
      <c r="ET11" t="str">
        <f t="shared" si="103"/>
        <v>&lt;/EN:Submission&gt;</v>
      </c>
      <c r="EU11" t="str">
        <f t="shared" si="103"/>
        <v>&lt;/EN:eDWR&gt;</v>
      </c>
    </row>
    <row r="12" spans="1:151" ht="15">
      <c r="A12" s="75"/>
      <c r="B12" s="76"/>
      <c r="C12" s="77"/>
      <c r="D12" s="76"/>
      <c r="E12" s="76"/>
      <c r="F12" s="78"/>
      <c r="G12" s="84"/>
      <c r="H12" s="76"/>
      <c r="I12" s="76"/>
      <c r="J12" s="76"/>
      <c r="K12" s="80"/>
      <c r="L12" s="81"/>
      <c r="M12" s="82"/>
      <c r="N12" s="83"/>
      <c r="O12" s="83"/>
      <c r="P12" s="82"/>
      <c r="Q12" s="77"/>
      <c r="R12" s="80"/>
      <c r="S12" s="76"/>
      <c r="T12" s="81"/>
      <c r="U12" s="76"/>
      <c r="V12" s="76"/>
      <c r="W12" s="77"/>
      <c r="X12" s="77"/>
      <c r="Y12" s="76"/>
      <c r="Z12" s="76"/>
      <c r="AA12" s="77"/>
      <c r="AB12" s="76"/>
      <c r="AC12" s="76"/>
      <c r="AD12" s="76"/>
      <c r="AE12" s="77"/>
      <c r="AF12" s="76"/>
      <c r="AG12">
        <f t="shared" si="0"/>
      </c>
      <c r="AH12" s="5" t="str">
        <f t="shared" si="1"/>
        <v>&lt;EN:Sample&gt;&lt;EN:SampleIdentification&gt;DATA MISSINGDATA MISSINGDATA MISSINGDATA MISSINGDATA MISSINGDATA MISSING</v>
      </c>
      <c r="AI12" s="5" t="str">
        <f t="shared" si="2"/>
        <v>DATA MISSING&lt;EN:StateClassificationCode&gt;TC&lt;/EN:StateClassificationCode&gt;&lt;/EN:SampleIdentification&gt;</v>
      </c>
      <c r="AJ12" s="5" t="str">
        <f t="shared" si="3"/>
        <v>&lt;EN:SampleLocationIdentification&gt;DATA MISSING&lt;/EN:SampleLocationIdentification&gt;</v>
      </c>
      <c r="AK12"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2"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2"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2" s="5" t="str">
        <f t="shared" si="7"/>
        <v>&lt;EN:AnalyteIdentification&gt;&lt;EN:AnalyteCode&gt;3014&lt;/EN:AnalyteCode&gt;&lt;/EN:AnalyteIdentification&gt;&lt;EN:AnalysisResult&gt;&lt;EN:Result&gt;DATA MISSING&lt;/EN:Result&gt;&lt;/EN:AnalysisResult&gt;&lt;EN:QAQCSummary&gt;DATA MISSING&lt;/EN:QAQCSummary&gt;&lt;/EN:AnalysisResultInformation&gt;</v>
      </c>
      <c r="AO12" s="5" t="str">
        <f t="shared" si="8"/>
        <v>&lt;/EN:Sample&gt;</v>
      </c>
      <c r="AP12" s="5" t="str">
        <f t="shared" si="9"/>
        <v>&lt;EN:eDWR xmlns:EN="urn:us:net:exchangenetwork" xmlns:facid="http://www.epa.gov/xml" xmlns:xsi="http://www.w3.org/2001/XMLSchema-instance" xsi:schemaLocation="urn:us:net:exchangenetwork http://10.16.11.45:8080/XMLSampling/Schemas/SDWIS_eDWR_v2.0.xsd"&gt;</v>
      </c>
      <c r="AQ12" t="str">
        <f t="shared" si="9"/>
        <v>&lt;EN:Submission&gt;</v>
      </c>
      <c r="AR12" t="str">
        <f t="shared" si="9"/>
        <v>&lt;EN:LabReport&gt;</v>
      </c>
      <c r="AS12" t="str">
        <f t="shared" si="9"/>
        <v>&lt;EN:LabIdentification&gt;</v>
      </c>
      <c r="AT12" t="str">
        <f t="shared" si="9"/>
        <v>&lt;EN:LabAccreditation&gt;</v>
      </c>
      <c r="AU12" t="str">
        <f t="shared" si="10"/>
        <v>DATA MISSING</v>
      </c>
      <c r="AV12" t="str">
        <f t="shared" si="11"/>
        <v>&lt;EN:LabAccreditationAuthorityName&gt;STATE&lt;/EN:LabAccreditationAuthorityName&gt;</v>
      </c>
      <c r="AW12" t="str">
        <f t="shared" si="11"/>
        <v>&lt;/EN:LabAccreditation&gt;</v>
      </c>
      <c r="AX12" t="str">
        <f t="shared" si="11"/>
        <v>&lt;/EN:LabIdentification&gt;</v>
      </c>
      <c r="AY12" t="str">
        <f t="shared" si="11"/>
        <v>&lt;EN:Sample&gt;</v>
      </c>
      <c r="AZ12" t="str">
        <f t="shared" si="11"/>
        <v>&lt;EN:SampleIdentification&gt;</v>
      </c>
      <c r="BA12">
        <f t="shared" si="12"/>
      </c>
      <c r="BB12" t="str">
        <f t="shared" si="13"/>
        <v>DATA MISSING</v>
      </c>
      <c r="BC12" t="str">
        <f t="shared" si="14"/>
        <v>DATA MISSING</v>
      </c>
      <c r="BD12" t="str">
        <f t="shared" si="15"/>
        <v>DATA MISSING</v>
      </c>
      <c r="BE12" t="str">
        <f t="shared" si="16"/>
        <v>DATA MISSING</v>
      </c>
      <c r="BF12" t="str">
        <f t="shared" si="17"/>
        <v>DATA MISSING</v>
      </c>
      <c r="BG12" t="str">
        <f t="shared" si="18"/>
        <v>DATA MISSING</v>
      </c>
      <c r="BH12">
        <f t="shared" si="19"/>
      </c>
      <c r="BI12">
        <f t="shared" si="20"/>
      </c>
      <c r="BJ12">
        <f t="shared" si="21"/>
      </c>
      <c r="BK12">
        <f t="shared" si="22"/>
      </c>
      <c r="BL12">
        <f t="shared" si="23"/>
      </c>
      <c r="BM12">
        <f t="shared" si="24"/>
      </c>
      <c r="BN12">
        <f t="shared" si="24"/>
      </c>
      <c r="BO12">
        <f t="shared" si="24"/>
      </c>
      <c r="BP12">
        <f t="shared" si="25"/>
      </c>
      <c r="BQ12">
        <f t="shared" si="26"/>
      </c>
      <c r="BR12">
        <f t="shared" si="27"/>
      </c>
      <c r="BS12" t="str">
        <f t="shared" si="28"/>
        <v>DATA MISSING</v>
      </c>
      <c r="BT12">
        <f t="shared" si="29"/>
      </c>
      <c r="BU12">
        <f t="shared" si="30"/>
      </c>
      <c r="BV12">
        <f t="shared" si="31"/>
      </c>
      <c r="BW12">
        <f t="shared" si="32"/>
      </c>
      <c r="BX12">
        <f t="shared" si="33"/>
      </c>
      <c r="BY12">
        <f t="shared" si="34"/>
      </c>
      <c r="BZ12">
        <f t="shared" si="35"/>
      </c>
      <c r="CA12">
        <f t="shared" si="36"/>
      </c>
      <c r="CB12">
        <f t="shared" si="37"/>
      </c>
      <c r="CC12">
        <f t="shared" si="38"/>
      </c>
      <c r="CD12">
        <f t="shared" si="39"/>
      </c>
      <c r="CE12" t="str">
        <f t="shared" si="40"/>
        <v>&lt;EN:StateClassificationCode&gt;TC&lt;/EN:StateClassificationCode&gt;</v>
      </c>
      <c r="CF12" t="str">
        <f t="shared" si="40"/>
        <v>&lt;/EN:SampleIdentification&gt;</v>
      </c>
      <c r="CG12" t="str">
        <f t="shared" si="40"/>
        <v>&lt;EN:SampleLocationIdentification&gt;</v>
      </c>
      <c r="CH12" t="str">
        <f t="shared" si="41"/>
        <v>DATA MISSING</v>
      </c>
      <c r="CI12">
        <f t="shared" si="42"/>
      </c>
      <c r="CJ12">
        <f t="shared" si="43"/>
      </c>
      <c r="CK12" t="str">
        <f t="shared" si="44"/>
        <v>&lt;/EN:SampleLocationIdentification&gt;</v>
      </c>
      <c r="CL12" t="str">
        <f t="shared" si="45"/>
        <v>&lt;EN:AnalysisResultInformation&gt;</v>
      </c>
      <c r="CM12" t="str">
        <f t="shared" si="46"/>
        <v>&lt;EN:LabAnalysisIdentification&gt;</v>
      </c>
      <c r="CN12" t="str">
        <f t="shared" si="47"/>
        <v>&lt;EN:LabAccreditation&gt;</v>
      </c>
      <c r="CO12" t="str">
        <f t="shared" si="48"/>
        <v>DATA MISSING</v>
      </c>
      <c r="CP12" t="str">
        <f t="shared" si="49"/>
        <v>&lt;EN:LabAccreditationAuthorityName&gt;STATE&lt;/EN:LabAccreditationAuthorityName&gt;</v>
      </c>
      <c r="CQ12" t="str">
        <f t="shared" si="50"/>
        <v>&lt;/EN:LabAccreditation&gt;</v>
      </c>
      <c r="CR12" t="str">
        <f t="shared" si="51"/>
        <v>&lt;EN:SampleAnalyticalMethod&gt;</v>
      </c>
      <c r="CS12" t="str">
        <f t="shared" si="52"/>
        <v>&lt;EN:MethodIdentifier&gt;9223B-PA&lt;/EN:MethodIdentifier&gt;</v>
      </c>
      <c r="CT12" t="str">
        <f t="shared" si="53"/>
        <v>&lt;/EN:SampleAnalyticalMethod&gt;</v>
      </c>
      <c r="CU12" t="str">
        <f t="shared" si="54"/>
        <v>&lt;EN:SampleAnalyzedMeasure&gt;</v>
      </c>
      <c r="CV12" t="str">
        <f t="shared" si="55"/>
        <v>&lt;EN:MeasurementValue&gt;100&lt;/EN:MeasurementValue&gt;</v>
      </c>
      <c r="CW12" t="str">
        <f t="shared" si="56"/>
        <v>&lt;EN:MeasurementUnit&gt;ML&lt;/EN:MeasurementUnit&gt;</v>
      </c>
      <c r="CX12" t="str">
        <f t="shared" si="57"/>
        <v>&lt;/EN:SampleAnalyzedMeasure&gt;</v>
      </c>
      <c r="CY12">
        <f t="shared" si="58"/>
      </c>
      <c r="CZ12">
        <f t="shared" si="59"/>
      </c>
      <c r="DA12" t="str">
        <f t="shared" si="60"/>
        <v>&lt;/EN:LabAnalysisIdentification&gt;</v>
      </c>
      <c r="DB12" t="str">
        <f t="shared" si="61"/>
        <v>&lt;EN:AnalyteIdentification&gt;</v>
      </c>
      <c r="DC12" t="str">
        <f t="shared" si="62"/>
        <v>&lt;EN:AnalyteCode&gt;3100&lt;/EN:AnalyteCode&gt;</v>
      </c>
      <c r="DD12" t="str">
        <f t="shared" si="63"/>
        <v>&lt;/EN:AnalyteIdentification&gt;</v>
      </c>
      <c r="DE12" t="str">
        <f t="shared" si="64"/>
        <v>&lt;EN:AnalysisResult&gt;</v>
      </c>
      <c r="DF12" t="str">
        <f t="shared" si="65"/>
        <v>&lt;EN:Result&gt;</v>
      </c>
      <c r="DG12" t="str">
        <f t="shared" si="66"/>
        <v>DATA MISSING</v>
      </c>
      <c r="DH12" t="str">
        <f t="shared" si="67"/>
        <v>&lt;/EN:Result&gt;</v>
      </c>
      <c r="DI12" t="str">
        <f t="shared" si="68"/>
        <v>&lt;/EN:AnalysisResult&gt;</v>
      </c>
      <c r="DJ12" t="str">
        <f t="shared" si="69"/>
        <v>&lt;EN:QAQCSummary&gt;</v>
      </c>
      <c r="DK12" t="str">
        <f t="shared" si="70"/>
        <v>DATA MISSING</v>
      </c>
      <c r="DL12">
        <f t="shared" si="71"/>
      </c>
      <c r="DM12" t="str">
        <f t="shared" si="72"/>
        <v>&lt;/EN:QAQCSummary&gt;</v>
      </c>
      <c r="DN12" t="str">
        <f t="shared" si="73"/>
        <v>&lt;/EN:AnalysisResultInformation&gt;</v>
      </c>
      <c r="DO12" t="str">
        <f t="shared" si="74"/>
        <v>&lt;EN:AnalysisResultInformation&gt;</v>
      </c>
      <c r="DP12" t="str">
        <f t="shared" si="75"/>
        <v>&lt;EN:LabAnalysisIdentification&gt;</v>
      </c>
      <c r="DQ12" t="str">
        <f t="shared" si="76"/>
        <v>&lt;EN:LabAccreditation&gt;</v>
      </c>
      <c r="DR12" t="str">
        <f t="shared" si="77"/>
        <v>DATA MISSING</v>
      </c>
      <c r="DS12" t="str">
        <f t="shared" si="78"/>
        <v>&lt;EN:LabAccreditationAuthorityName&gt;STATE&lt;/EN:LabAccreditationAuthorityName&gt;</v>
      </c>
      <c r="DT12" t="str">
        <f t="shared" si="79"/>
        <v>&lt;/EN:LabAccreditation&gt;</v>
      </c>
      <c r="DU12" t="str">
        <f t="shared" si="80"/>
        <v>&lt;EN:SampleAnalyticalMethod&gt;</v>
      </c>
      <c r="DV12" t="str">
        <f t="shared" si="81"/>
        <v>&lt;EN:MethodIdentifier&gt;9223B-PA&lt;/EN:MethodIdentifier&gt;</v>
      </c>
      <c r="DW12" t="str">
        <f t="shared" si="82"/>
        <v>&lt;/EN:SampleAnalyticalMethod&gt;</v>
      </c>
      <c r="DX12" t="str">
        <f t="shared" si="83"/>
        <v>&lt;EN:SampleAnalyzedMeasure&gt;</v>
      </c>
      <c r="DY12" t="str">
        <f t="shared" si="84"/>
        <v>&lt;EN:MeasurementValue&gt;100&lt;/EN:MeasurementValue&gt;</v>
      </c>
      <c r="DZ12" t="str">
        <f t="shared" si="85"/>
        <v>&lt;EN:MeasurementUnit&gt;ML&lt;/EN:MeasurementUnit&gt;</v>
      </c>
      <c r="EA12" t="str">
        <f t="shared" si="86"/>
        <v>&lt;/EN:SampleAnalyzedMeasure&gt;</v>
      </c>
      <c r="EB12">
        <f t="shared" si="87"/>
      </c>
      <c r="EC12">
        <f t="shared" si="88"/>
      </c>
      <c r="ED12" t="str">
        <f t="shared" si="89"/>
        <v>&lt;/EN:LabAnalysisIdentification&gt;</v>
      </c>
      <c r="EE12" t="str">
        <f t="shared" si="90"/>
        <v>&lt;EN:AnalyteIdentification&gt;</v>
      </c>
      <c r="EF12" t="str">
        <f t="shared" si="91"/>
        <v>&lt;EN:AnalyteCode&gt;3014&lt;/EN:AnalyteCode&gt;</v>
      </c>
      <c r="EG12" t="str">
        <f t="shared" si="92"/>
        <v>&lt;/EN:AnalyteIdentification&gt;</v>
      </c>
      <c r="EH12" t="str">
        <f t="shared" si="93"/>
        <v>&lt;EN:AnalysisResult&gt;</v>
      </c>
      <c r="EI12" t="str">
        <f t="shared" si="94"/>
        <v>&lt;EN:Result&gt;</v>
      </c>
      <c r="EJ12" t="str">
        <f t="shared" si="95"/>
        <v>DATA MISSING</v>
      </c>
      <c r="EK12" t="str">
        <f t="shared" si="96"/>
        <v>&lt;/EN:Result&gt;</v>
      </c>
      <c r="EL12" t="str">
        <f t="shared" si="97"/>
        <v>&lt;/EN:AnalysisResult&gt;</v>
      </c>
      <c r="EM12" t="str">
        <f t="shared" si="98"/>
        <v>&lt;EN:QAQCSummary&gt;</v>
      </c>
      <c r="EN12" t="str">
        <f t="shared" si="99"/>
        <v>DATA MISSING</v>
      </c>
      <c r="EO12">
        <f t="shared" si="100"/>
      </c>
      <c r="EP12" t="str">
        <f t="shared" si="101"/>
        <v>&lt;/EN:QAQCSummary&gt;</v>
      </c>
      <c r="EQ12" t="str">
        <f t="shared" si="102"/>
        <v>&lt;/EN:AnalysisResultInformation&gt;</v>
      </c>
      <c r="ER12" t="str">
        <f t="shared" si="103"/>
        <v>&lt;/EN:Sample&gt;</v>
      </c>
      <c r="ES12" t="str">
        <f t="shared" si="103"/>
        <v>&lt;/EN:LabReport&gt;</v>
      </c>
      <c r="ET12" t="str">
        <f t="shared" si="103"/>
        <v>&lt;/EN:Submission&gt;</v>
      </c>
      <c r="EU12" t="str">
        <f t="shared" si="103"/>
        <v>&lt;/EN:eDWR&gt;</v>
      </c>
    </row>
    <row r="13" spans="1:151" ht="15">
      <c r="A13" s="75"/>
      <c r="B13" s="76"/>
      <c r="C13" s="77"/>
      <c r="D13" s="76"/>
      <c r="E13" s="76"/>
      <c r="F13" s="78"/>
      <c r="G13" s="84"/>
      <c r="H13" s="76"/>
      <c r="I13" s="76"/>
      <c r="J13" s="76"/>
      <c r="K13" s="80"/>
      <c r="L13" s="81"/>
      <c r="M13" s="82"/>
      <c r="N13" s="83"/>
      <c r="O13" s="83"/>
      <c r="P13" s="82"/>
      <c r="Q13" s="77"/>
      <c r="R13" s="80"/>
      <c r="S13" s="76"/>
      <c r="T13" s="81"/>
      <c r="U13" s="76"/>
      <c r="V13" s="76"/>
      <c r="W13" s="77"/>
      <c r="X13" s="77"/>
      <c r="Y13" s="76"/>
      <c r="Z13" s="76"/>
      <c r="AA13" s="77"/>
      <c r="AB13" s="76"/>
      <c r="AC13" s="76"/>
      <c r="AD13" s="76"/>
      <c r="AE13" s="77"/>
      <c r="AF13" s="76"/>
      <c r="AG13">
        <f t="shared" si="0"/>
      </c>
      <c r="AH13" s="5" t="str">
        <f t="shared" si="1"/>
        <v>&lt;EN:Sample&gt;&lt;EN:SampleIdentification&gt;DATA MISSINGDATA MISSINGDATA MISSINGDATA MISSINGDATA MISSINGDATA MISSING</v>
      </c>
      <c r="AI13" s="5" t="str">
        <f t="shared" si="2"/>
        <v>DATA MISSING&lt;EN:StateClassificationCode&gt;TC&lt;/EN:StateClassificationCode&gt;&lt;/EN:SampleIdentification&gt;</v>
      </c>
      <c r="AJ13" s="5" t="str">
        <f t="shared" si="3"/>
        <v>&lt;EN:SampleLocationIdentification&gt;DATA MISSING&lt;/EN:SampleLocationIdentification&gt;</v>
      </c>
      <c r="AK13"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3"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3"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3" s="5" t="str">
        <f t="shared" si="7"/>
        <v>&lt;EN:AnalyteIdentification&gt;&lt;EN:AnalyteCode&gt;3014&lt;/EN:AnalyteCode&gt;&lt;/EN:AnalyteIdentification&gt;&lt;EN:AnalysisResult&gt;&lt;EN:Result&gt;DATA MISSING&lt;/EN:Result&gt;&lt;/EN:AnalysisResult&gt;&lt;EN:QAQCSummary&gt;DATA MISSING&lt;/EN:QAQCSummary&gt;&lt;/EN:AnalysisResultInformation&gt;</v>
      </c>
      <c r="AO13" s="5" t="str">
        <f t="shared" si="8"/>
        <v>&lt;/EN:Sample&gt;</v>
      </c>
      <c r="AP13" s="5" t="str">
        <f t="shared" si="9"/>
        <v>&lt;EN:eDWR xmlns:EN="urn:us:net:exchangenetwork" xmlns:facid="http://www.epa.gov/xml" xmlns:xsi="http://www.w3.org/2001/XMLSchema-instance" xsi:schemaLocation="urn:us:net:exchangenetwork http://10.16.11.45:8080/XMLSampling/Schemas/SDWIS_eDWR_v2.0.xsd"&gt;</v>
      </c>
      <c r="AQ13" t="str">
        <f t="shared" si="9"/>
        <v>&lt;EN:Submission&gt;</v>
      </c>
      <c r="AR13" t="str">
        <f t="shared" si="9"/>
        <v>&lt;EN:LabReport&gt;</v>
      </c>
      <c r="AS13" t="str">
        <f t="shared" si="9"/>
        <v>&lt;EN:LabIdentification&gt;</v>
      </c>
      <c r="AT13" t="str">
        <f t="shared" si="9"/>
        <v>&lt;EN:LabAccreditation&gt;</v>
      </c>
      <c r="AU13" t="str">
        <f t="shared" si="10"/>
        <v>DATA MISSING</v>
      </c>
      <c r="AV13" t="str">
        <f t="shared" si="11"/>
        <v>&lt;EN:LabAccreditationAuthorityName&gt;STATE&lt;/EN:LabAccreditationAuthorityName&gt;</v>
      </c>
      <c r="AW13" t="str">
        <f t="shared" si="11"/>
        <v>&lt;/EN:LabAccreditation&gt;</v>
      </c>
      <c r="AX13" t="str">
        <f t="shared" si="11"/>
        <v>&lt;/EN:LabIdentification&gt;</v>
      </c>
      <c r="AY13" t="str">
        <f t="shared" si="11"/>
        <v>&lt;EN:Sample&gt;</v>
      </c>
      <c r="AZ13" t="str">
        <f t="shared" si="11"/>
        <v>&lt;EN:SampleIdentification&gt;</v>
      </c>
      <c r="BA13">
        <f t="shared" si="12"/>
      </c>
      <c r="BB13" t="str">
        <f t="shared" si="13"/>
        <v>DATA MISSING</v>
      </c>
      <c r="BC13" t="str">
        <f t="shared" si="14"/>
        <v>DATA MISSING</v>
      </c>
      <c r="BD13" t="str">
        <f t="shared" si="15"/>
        <v>DATA MISSING</v>
      </c>
      <c r="BE13" t="str">
        <f t="shared" si="16"/>
        <v>DATA MISSING</v>
      </c>
      <c r="BF13" t="str">
        <f t="shared" si="17"/>
        <v>DATA MISSING</v>
      </c>
      <c r="BG13" t="str">
        <f t="shared" si="18"/>
        <v>DATA MISSING</v>
      </c>
      <c r="BH13">
        <f t="shared" si="19"/>
      </c>
      <c r="BI13">
        <f t="shared" si="20"/>
      </c>
      <c r="BJ13">
        <f t="shared" si="21"/>
      </c>
      <c r="BK13">
        <f t="shared" si="22"/>
      </c>
      <c r="BL13">
        <f t="shared" si="23"/>
      </c>
      <c r="BM13">
        <f t="shared" si="24"/>
      </c>
      <c r="BN13">
        <f t="shared" si="24"/>
      </c>
      <c r="BO13">
        <f t="shared" si="24"/>
      </c>
      <c r="BP13">
        <f t="shared" si="25"/>
      </c>
      <c r="BQ13">
        <f t="shared" si="26"/>
      </c>
      <c r="BR13">
        <f t="shared" si="27"/>
      </c>
      <c r="BS13" t="str">
        <f t="shared" si="28"/>
        <v>DATA MISSING</v>
      </c>
      <c r="BT13">
        <f t="shared" si="29"/>
      </c>
      <c r="BU13">
        <f t="shared" si="30"/>
      </c>
      <c r="BV13">
        <f t="shared" si="31"/>
      </c>
      <c r="BW13">
        <f t="shared" si="32"/>
      </c>
      <c r="BX13">
        <f t="shared" si="33"/>
      </c>
      <c r="BY13">
        <f t="shared" si="34"/>
      </c>
      <c r="BZ13">
        <f t="shared" si="35"/>
      </c>
      <c r="CA13">
        <f t="shared" si="36"/>
      </c>
      <c r="CB13">
        <f t="shared" si="37"/>
      </c>
      <c r="CC13">
        <f t="shared" si="38"/>
      </c>
      <c r="CD13">
        <f t="shared" si="39"/>
      </c>
      <c r="CE13" t="str">
        <f t="shared" si="40"/>
        <v>&lt;EN:StateClassificationCode&gt;TC&lt;/EN:StateClassificationCode&gt;</v>
      </c>
      <c r="CF13" t="str">
        <f t="shared" si="40"/>
        <v>&lt;/EN:SampleIdentification&gt;</v>
      </c>
      <c r="CG13" t="str">
        <f t="shared" si="40"/>
        <v>&lt;EN:SampleLocationIdentification&gt;</v>
      </c>
      <c r="CH13" t="str">
        <f t="shared" si="41"/>
        <v>DATA MISSING</v>
      </c>
      <c r="CI13">
        <f t="shared" si="42"/>
      </c>
      <c r="CJ13">
        <f t="shared" si="43"/>
      </c>
      <c r="CK13" t="str">
        <f t="shared" si="44"/>
        <v>&lt;/EN:SampleLocationIdentification&gt;</v>
      </c>
      <c r="CL13" t="str">
        <f t="shared" si="45"/>
        <v>&lt;EN:AnalysisResultInformation&gt;</v>
      </c>
      <c r="CM13" t="str">
        <f t="shared" si="46"/>
        <v>&lt;EN:LabAnalysisIdentification&gt;</v>
      </c>
      <c r="CN13" t="str">
        <f t="shared" si="47"/>
        <v>&lt;EN:LabAccreditation&gt;</v>
      </c>
      <c r="CO13" t="str">
        <f t="shared" si="48"/>
        <v>DATA MISSING</v>
      </c>
      <c r="CP13" t="str">
        <f t="shared" si="49"/>
        <v>&lt;EN:LabAccreditationAuthorityName&gt;STATE&lt;/EN:LabAccreditationAuthorityName&gt;</v>
      </c>
      <c r="CQ13" t="str">
        <f t="shared" si="50"/>
        <v>&lt;/EN:LabAccreditation&gt;</v>
      </c>
      <c r="CR13" t="str">
        <f t="shared" si="51"/>
        <v>&lt;EN:SampleAnalyticalMethod&gt;</v>
      </c>
      <c r="CS13" t="str">
        <f t="shared" si="52"/>
        <v>&lt;EN:MethodIdentifier&gt;9223B-PA&lt;/EN:MethodIdentifier&gt;</v>
      </c>
      <c r="CT13" t="str">
        <f t="shared" si="53"/>
        <v>&lt;/EN:SampleAnalyticalMethod&gt;</v>
      </c>
      <c r="CU13" t="str">
        <f t="shared" si="54"/>
        <v>&lt;EN:SampleAnalyzedMeasure&gt;</v>
      </c>
      <c r="CV13" t="str">
        <f t="shared" si="55"/>
        <v>&lt;EN:MeasurementValue&gt;100&lt;/EN:MeasurementValue&gt;</v>
      </c>
      <c r="CW13" t="str">
        <f t="shared" si="56"/>
        <v>&lt;EN:MeasurementUnit&gt;ML&lt;/EN:MeasurementUnit&gt;</v>
      </c>
      <c r="CX13" t="str">
        <f t="shared" si="57"/>
        <v>&lt;/EN:SampleAnalyzedMeasure&gt;</v>
      </c>
      <c r="CY13">
        <f t="shared" si="58"/>
      </c>
      <c r="CZ13">
        <f t="shared" si="59"/>
      </c>
      <c r="DA13" t="str">
        <f t="shared" si="60"/>
        <v>&lt;/EN:LabAnalysisIdentification&gt;</v>
      </c>
      <c r="DB13" t="str">
        <f t="shared" si="61"/>
        <v>&lt;EN:AnalyteIdentification&gt;</v>
      </c>
      <c r="DC13" t="str">
        <f t="shared" si="62"/>
        <v>&lt;EN:AnalyteCode&gt;3100&lt;/EN:AnalyteCode&gt;</v>
      </c>
      <c r="DD13" t="str">
        <f t="shared" si="63"/>
        <v>&lt;/EN:AnalyteIdentification&gt;</v>
      </c>
      <c r="DE13" t="str">
        <f t="shared" si="64"/>
        <v>&lt;EN:AnalysisResult&gt;</v>
      </c>
      <c r="DF13" t="str">
        <f t="shared" si="65"/>
        <v>&lt;EN:Result&gt;</v>
      </c>
      <c r="DG13" t="str">
        <f t="shared" si="66"/>
        <v>DATA MISSING</v>
      </c>
      <c r="DH13" t="str">
        <f t="shared" si="67"/>
        <v>&lt;/EN:Result&gt;</v>
      </c>
      <c r="DI13" t="str">
        <f t="shared" si="68"/>
        <v>&lt;/EN:AnalysisResult&gt;</v>
      </c>
      <c r="DJ13" t="str">
        <f t="shared" si="69"/>
        <v>&lt;EN:QAQCSummary&gt;</v>
      </c>
      <c r="DK13" t="str">
        <f t="shared" si="70"/>
        <v>DATA MISSING</v>
      </c>
      <c r="DL13">
        <f t="shared" si="71"/>
      </c>
      <c r="DM13" t="str">
        <f t="shared" si="72"/>
        <v>&lt;/EN:QAQCSummary&gt;</v>
      </c>
      <c r="DN13" t="str">
        <f t="shared" si="73"/>
        <v>&lt;/EN:AnalysisResultInformation&gt;</v>
      </c>
      <c r="DO13" t="str">
        <f t="shared" si="74"/>
        <v>&lt;EN:AnalysisResultInformation&gt;</v>
      </c>
      <c r="DP13" t="str">
        <f t="shared" si="75"/>
        <v>&lt;EN:LabAnalysisIdentification&gt;</v>
      </c>
      <c r="DQ13" t="str">
        <f t="shared" si="76"/>
        <v>&lt;EN:LabAccreditation&gt;</v>
      </c>
      <c r="DR13" t="str">
        <f t="shared" si="77"/>
        <v>DATA MISSING</v>
      </c>
      <c r="DS13" t="str">
        <f t="shared" si="78"/>
        <v>&lt;EN:LabAccreditationAuthorityName&gt;STATE&lt;/EN:LabAccreditationAuthorityName&gt;</v>
      </c>
      <c r="DT13" t="str">
        <f t="shared" si="79"/>
        <v>&lt;/EN:LabAccreditation&gt;</v>
      </c>
      <c r="DU13" t="str">
        <f t="shared" si="80"/>
        <v>&lt;EN:SampleAnalyticalMethod&gt;</v>
      </c>
      <c r="DV13" t="str">
        <f t="shared" si="81"/>
        <v>&lt;EN:MethodIdentifier&gt;9223B-PA&lt;/EN:MethodIdentifier&gt;</v>
      </c>
      <c r="DW13" t="str">
        <f t="shared" si="82"/>
        <v>&lt;/EN:SampleAnalyticalMethod&gt;</v>
      </c>
      <c r="DX13" t="str">
        <f t="shared" si="83"/>
        <v>&lt;EN:SampleAnalyzedMeasure&gt;</v>
      </c>
      <c r="DY13" t="str">
        <f t="shared" si="84"/>
        <v>&lt;EN:MeasurementValue&gt;100&lt;/EN:MeasurementValue&gt;</v>
      </c>
      <c r="DZ13" t="str">
        <f t="shared" si="85"/>
        <v>&lt;EN:MeasurementUnit&gt;ML&lt;/EN:MeasurementUnit&gt;</v>
      </c>
      <c r="EA13" t="str">
        <f t="shared" si="86"/>
        <v>&lt;/EN:SampleAnalyzedMeasure&gt;</v>
      </c>
      <c r="EB13">
        <f t="shared" si="87"/>
      </c>
      <c r="EC13">
        <f t="shared" si="88"/>
      </c>
      <c r="ED13" t="str">
        <f t="shared" si="89"/>
        <v>&lt;/EN:LabAnalysisIdentification&gt;</v>
      </c>
      <c r="EE13" t="str">
        <f t="shared" si="90"/>
        <v>&lt;EN:AnalyteIdentification&gt;</v>
      </c>
      <c r="EF13" t="str">
        <f t="shared" si="91"/>
        <v>&lt;EN:AnalyteCode&gt;3014&lt;/EN:AnalyteCode&gt;</v>
      </c>
      <c r="EG13" t="str">
        <f t="shared" si="92"/>
        <v>&lt;/EN:AnalyteIdentification&gt;</v>
      </c>
      <c r="EH13" t="str">
        <f t="shared" si="93"/>
        <v>&lt;EN:AnalysisResult&gt;</v>
      </c>
      <c r="EI13" t="str">
        <f t="shared" si="94"/>
        <v>&lt;EN:Result&gt;</v>
      </c>
      <c r="EJ13" t="str">
        <f t="shared" si="95"/>
        <v>DATA MISSING</v>
      </c>
      <c r="EK13" t="str">
        <f t="shared" si="96"/>
        <v>&lt;/EN:Result&gt;</v>
      </c>
      <c r="EL13" t="str">
        <f t="shared" si="97"/>
        <v>&lt;/EN:AnalysisResult&gt;</v>
      </c>
      <c r="EM13" t="str">
        <f t="shared" si="98"/>
        <v>&lt;EN:QAQCSummary&gt;</v>
      </c>
      <c r="EN13" t="str">
        <f t="shared" si="99"/>
        <v>DATA MISSING</v>
      </c>
      <c r="EO13">
        <f t="shared" si="100"/>
      </c>
      <c r="EP13" t="str">
        <f t="shared" si="101"/>
        <v>&lt;/EN:QAQCSummary&gt;</v>
      </c>
      <c r="EQ13" t="str">
        <f t="shared" si="102"/>
        <v>&lt;/EN:AnalysisResultInformation&gt;</v>
      </c>
      <c r="ER13" t="str">
        <f t="shared" si="103"/>
        <v>&lt;/EN:Sample&gt;</v>
      </c>
      <c r="ES13" t="str">
        <f t="shared" si="103"/>
        <v>&lt;/EN:LabReport&gt;</v>
      </c>
      <c r="ET13" t="str">
        <f t="shared" si="103"/>
        <v>&lt;/EN:Submission&gt;</v>
      </c>
      <c r="EU13" t="str">
        <f t="shared" si="103"/>
        <v>&lt;/EN:eDWR&gt;</v>
      </c>
    </row>
    <row r="14" spans="1:151" ht="15">
      <c r="A14" s="75"/>
      <c r="B14" s="76"/>
      <c r="C14" s="77"/>
      <c r="D14" s="76"/>
      <c r="E14" s="76"/>
      <c r="F14" s="78"/>
      <c r="G14" s="84"/>
      <c r="H14" s="76"/>
      <c r="I14" s="76"/>
      <c r="J14" s="76"/>
      <c r="K14" s="80"/>
      <c r="L14" s="81"/>
      <c r="M14" s="82"/>
      <c r="N14" s="83"/>
      <c r="O14" s="85"/>
      <c r="P14" s="82"/>
      <c r="Q14" s="77"/>
      <c r="R14" s="80"/>
      <c r="S14" s="76"/>
      <c r="T14" s="81"/>
      <c r="U14" s="76"/>
      <c r="V14" s="76"/>
      <c r="W14" s="77"/>
      <c r="X14" s="77"/>
      <c r="Y14" s="76"/>
      <c r="Z14" s="76"/>
      <c r="AA14" s="77"/>
      <c r="AB14" s="76"/>
      <c r="AC14" s="76"/>
      <c r="AD14" s="76"/>
      <c r="AE14" s="77"/>
      <c r="AF14" s="76"/>
      <c r="AG14">
        <f t="shared" si="0"/>
      </c>
      <c r="AH14" s="5" t="str">
        <f t="shared" si="1"/>
        <v>&lt;EN:Sample&gt;&lt;EN:SampleIdentification&gt;DATA MISSINGDATA MISSINGDATA MISSINGDATA MISSINGDATA MISSINGDATA MISSING</v>
      </c>
      <c r="AI14" s="5" t="str">
        <f t="shared" si="2"/>
        <v>DATA MISSING&lt;EN:StateClassificationCode&gt;TC&lt;/EN:StateClassificationCode&gt;&lt;/EN:SampleIdentification&gt;</v>
      </c>
      <c r="AJ14" s="5" t="str">
        <f t="shared" si="3"/>
        <v>&lt;EN:SampleLocationIdentification&gt;DATA MISSING&lt;/EN:SampleLocationIdentification&gt;</v>
      </c>
      <c r="AK14"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4"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4"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4" s="5" t="str">
        <f t="shared" si="7"/>
        <v>&lt;EN:AnalyteIdentification&gt;&lt;EN:AnalyteCode&gt;3014&lt;/EN:AnalyteCode&gt;&lt;/EN:AnalyteIdentification&gt;&lt;EN:AnalysisResult&gt;&lt;EN:Result&gt;DATA MISSING&lt;/EN:Result&gt;&lt;/EN:AnalysisResult&gt;&lt;EN:QAQCSummary&gt;DATA MISSING&lt;/EN:QAQCSummary&gt;&lt;/EN:AnalysisResultInformation&gt;</v>
      </c>
      <c r="AO14" s="5" t="str">
        <f t="shared" si="8"/>
        <v>&lt;/EN:Sample&gt;</v>
      </c>
      <c r="AP14" s="5" t="str">
        <f t="shared" si="9"/>
        <v>&lt;EN:eDWR xmlns:EN="urn:us:net:exchangenetwork" xmlns:facid="http://www.epa.gov/xml" xmlns:xsi="http://www.w3.org/2001/XMLSchema-instance" xsi:schemaLocation="urn:us:net:exchangenetwork http://10.16.11.45:8080/XMLSampling/Schemas/SDWIS_eDWR_v2.0.xsd"&gt;</v>
      </c>
      <c r="AQ14" t="str">
        <f t="shared" si="9"/>
        <v>&lt;EN:Submission&gt;</v>
      </c>
      <c r="AR14" t="str">
        <f t="shared" si="9"/>
        <v>&lt;EN:LabReport&gt;</v>
      </c>
      <c r="AS14" t="str">
        <f t="shared" si="9"/>
        <v>&lt;EN:LabIdentification&gt;</v>
      </c>
      <c r="AT14" t="str">
        <f t="shared" si="9"/>
        <v>&lt;EN:LabAccreditation&gt;</v>
      </c>
      <c r="AU14" t="str">
        <f t="shared" si="10"/>
        <v>DATA MISSING</v>
      </c>
      <c r="AV14" t="str">
        <f t="shared" si="11"/>
        <v>&lt;EN:LabAccreditationAuthorityName&gt;STATE&lt;/EN:LabAccreditationAuthorityName&gt;</v>
      </c>
      <c r="AW14" t="str">
        <f t="shared" si="11"/>
        <v>&lt;/EN:LabAccreditation&gt;</v>
      </c>
      <c r="AX14" t="str">
        <f t="shared" si="11"/>
        <v>&lt;/EN:LabIdentification&gt;</v>
      </c>
      <c r="AY14" t="str">
        <f t="shared" si="11"/>
        <v>&lt;EN:Sample&gt;</v>
      </c>
      <c r="AZ14" t="str">
        <f t="shared" si="11"/>
        <v>&lt;EN:SampleIdentification&gt;</v>
      </c>
      <c r="BA14">
        <f t="shared" si="12"/>
      </c>
      <c r="BB14" t="str">
        <f t="shared" si="13"/>
        <v>DATA MISSING</v>
      </c>
      <c r="BC14" t="str">
        <f t="shared" si="14"/>
        <v>DATA MISSING</v>
      </c>
      <c r="BD14" t="str">
        <f t="shared" si="15"/>
        <v>DATA MISSING</v>
      </c>
      <c r="BE14" t="str">
        <f t="shared" si="16"/>
        <v>DATA MISSING</v>
      </c>
      <c r="BF14" t="str">
        <f t="shared" si="17"/>
        <v>DATA MISSING</v>
      </c>
      <c r="BG14" t="str">
        <f t="shared" si="18"/>
        <v>DATA MISSING</v>
      </c>
      <c r="BH14">
        <f t="shared" si="19"/>
      </c>
      <c r="BI14">
        <f t="shared" si="20"/>
      </c>
      <c r="BJ14">
        <f t="shared" si="21"/>
      </c>
      <c r="BK14">
        <f t="shared" si="22"/>
      </c>
      <c r="BL14">
        <f t="shared" si="23"/>
      </c>
      <c r="BM14">
        <f t="shared" si="24"/>
      </c>
      <c r="BN14">
        <f t="shared" si="24"/>
      </c>
      <c r="BO14">
        <f t="shared" si="24"/>
      </c>
      <c r="BP14">
        <f t="shared" si="25"/>
      </c>
      <c r="BQ14">
        <f t="shared" si="26"/>
      </c>
      <c r="BR14">
        <f t="shared" si="27"/>
      </c>
      <c r="BS14" t="str">
        <f t="shared" si="28"/>
        <v>DATA MISSING</v>
      </c>
      <c r="BT14">
        <f t="shared" si="29"/>
      </c>
      <c r="BU14">
        <f t="shared" si="30"/>
      </c>
      <c r="BV14">
        <f t="shared" si="31"/>
      </c>
      <c r="BW14">
        <f t="shared" si="32"/>
      </c>
      <c r="BX14">
        <f t="shared" si="33"/>
      </c>
      <c r="BY14">
        <f t="shared" si="34"/>
      </c>
      <c r="BZ14">
        <f t="shared" si="35"/>
      </c>
      <c r="CA14">
        <f t="shared" si="36"/>
      </c>
      <c r="CB14">
        <f t="shared" si="37"/>
      </c>
      <c r="CC14">
        <f t="shared" si="38"/>
      </c>
      <c r="CD14">
        <f t="shared" si="39"/>
      </c>
      <c r="CE14" t="str">
        <f t="shared" si="40"/>
        <v>&lt;EN:StateClassificationCode&gt;TC&lt;/EN:StateClassificationCode&gt;</v>
      </c>
      <c r="CF14" t="str">
        <f t="shared" si="40"/>
        <v>&lt;/EN:SampleIdentification&gt;</v>
      </c>
      <c r="CG14" t="str">
        <f t="shared" si="40"/>
        <v>&lt;EN:SampleLocationIdentification&gt;</v>
      </c>
      <c r="CH14" t="str">
        <f t="shared" si="41"/>
        <v>DATA MISSING</v>
      </c>
      <c r="CI14">
        <f t="shared" si="42"/>
      </c>
      <c r="CJ14">
        <f t="shared" si="43"/>
      </c>
      <c r="CK14" t="str">
        <f t="shared" si="44"/>
        <v>&lt;/EN:SampleLocationIdentification&gt;</v>
      </c>
      <c r="CL14" t="str">
        <f t="shared" si="45"/>
        <v>&lt;EN:AnalysisResultInformation&gt;</v>
      </c>
      <c r="CM14" t="str">
        <f t="shared" si="46"/>
        <v>&lt;EN:LabAnalysisIdentification&gt;</v>
      </c>
      <c r="CN14" t="str">
        <f t="shared" si="47"/>
        <v>&lt;EN:LabAccreditation&gt;</v>
      </c>
      <c r="CO14" t="str">
        <f t="shared" si="48"/>
        <v>DATA MISSING</v>
      </c>
      <c r="CP14" t="str">
        <f t="shared" si="49"/>
        <v>&lt;EN:LabAccreditationAuthorityName&gt;STATE&lt;/EN:LabAccreditationAuthorityName&gt;</v>
      </c>
      <c r="CQ14" t="str">
        <f t="shared" si="50"/>
        <v>&lt;/EN:LabAccreditation&gt;</v>
      </c>
      <c r="CR14" t="str">
        <f t="shared" si="51"/>
        <v>&lt;EN:SampleAnalyticalMethod&gt;</v>
      </c>
      <c r="CS14" t="str">
        <f t="shared" si="52"/>
        <v>&lt;EN:MethodIdentifier&gt;9223B-PA&lt;/EN:MethodIdentifier&gt;</v>
      </c>
      <c r="CT14" t="str">
        <f t="shared" si="53"/>
        <v>&lt;/EN:SampleAnalyticalMethod&gt;</v>
      </c>
      <c r="CU14" t="str">
        <f t="shared" si="54"/>
        <v>&lt;EN:SampleAnalyzedMeasure&gt;</v>
      </c>
      <c r="CV14" t="str">
        <f t="shared" si="55"/>
        <v>&lt;EN:MeasurementValue&gt;100&lt;/EN:MeasurementValue&gt;</v>
      </c>
      <c r="CW14" t="str">
        <f t="shared" si="56"/>
        <v>&lt;EN:MeasurementUnit&gt;ML&lt;/EN:MeasurementUnit&gt;</v>
      </c>
      <c r="CX14" t="str">
        <f t="shared" si="57"/>
        <v>&lt;/EN:SampleAnalyzedMeasure&gt;</v>
      </c>
      <c r="CY14">
        <f t="shared" si="58"/>
      </c>
      <c r="CZ14">
        <f t="shared" si="59"/>
      </c>
      <c r="DA14" t="str">
        <f t="shared" si="60"/>
        <v>&lt;/EN:LabAnalysisIdentification&gt;</v>
      </c>
      <c r="DB14" t="str">
        <f t="shared" si="61"/>
        <v>&lt;EN:AnalyteIdentification&gt;</v>
      </c>
      <c r="DC14" t="str">
        <f t="shared" si="62"/>
        <v>&lt;EN:AnalyteCode&gt;3100&lt;/EN:AnalyteCode&gt;</v>
      </c>
      <c r="DD14" t="str">
        <f t="shared" si="63"/>
        <v>&lt;/EN:AnalyteIdentification&gt;</v>
      </c>
      <c r="DE14" t="str">
        <f t="shared" si="64"/>
        <v>&lt;EN:AnalysisResult&gt;</v>
      </c>
      <c r="DF14" t="str">
        <f t="shared" si="65"/>
        <v>&lt;EN:Result&gt;</v>
      </c>
      <c r="DG14" t="str">
        <f t="shared" si="66"/>
        <v>DATA MISSING</v>
      </c>
      <c r="DH14" t="str">
        <f t="shared" si="67"/>
        <v>&lt;/EN:Result&gt;</v>
      </c>
      <c r="DI14" t="str">
        <f t="shared" si="68"/>
        <v>&lt;/EN:AnalysisResult&gt;</v>
      </c>
      <c r="DJ14" t="str">
        <f t="shared" si="69"/>
        <v>&lt;EN:QAQCSummary&gt;</v>
      </c>
      <c r="DK14" t="str">
        <f t="shared" si="70"/>
        <v>DATA MISSING</v>
      </c>
      <c r="DL14">
        <f t="shared" si="71"/>
      </c>
      <c r="DM14" t="str">
        <f t="shared" si="72"/>
        <v>&lt;/EN:QAQCSummary&gt;</v>
      </c>
      <c r="DN14" t="str">
        <f t="shared" si="73"/>
        <v>&lt;/EN:AnalysisResultInformation&gt;</v>
      </c>
      <c r="DO14" t="str">
        <f t="shared" si="74"/>
        <v>&lt;EN:AnalysisResultInformation&gt;</v>
      </c>
      <c r="DP14" t="str">
        <f t="shared" si="75"/>
        <v>&lt;EN:LabAnalysisIdentification&gt;</v>
      </c>
      <c r="DQ14" t="str">
        <f t="shared" si="76"/>
        <v>&lt;EN:LabAccreditation&gt;</v>
      </c>
      <c r="DR14" t="str">
        <f t="shared" si="77"/>
        <v>DATA MISSING</v>
      </c>
      <c r="DS14" t="str">
        <f t="shared" si="78"/>
        <v>&lt;EN:LabAccreditationAuthorityName&gt;STATE&lt;/EN:LabAccreditationAuthorityName&gt;</v>
      </c>
      <c r="DT14" t="str">
        <f t="shared" si="79"/>
        <v>&lt;/EN:LabAccreditation&gt;</v>
      </c>
      <c r="DU14" t="str">
        <f t="shared" si="80"/>
        <v>&lt;EN:SampleAnalyticalMethod&gt;</v>
      </c>
      <c r="DV14" t="str">
        <f t="shared" si="81"/>
        <v>&lt;EN:MethodIdentifier&gt;9223B-PA&lt;/EN:MethodIdentifier&gt;</v>
      </c>
      <c r="DW14" t="str">
        <f t="shared" si="82"/>
        <v>&lt;/EN:SampleAnalyticalMethod&gt;</v>
      </c>
      <c r="DX14" t="str">
        <f t="shared" si="83"/>
        <v>&lt;EN:SampleAnalyzedMeasure&gt;</v>
      </c>
      <c r="DY14" t="str">
        <f t="shared" si="84"/>
        <v>&lt;EN:MeasurementValue&gt;100&lt;/EN:MeasurementValue&gt;</v>
      </c>
      <c r="DZ14" t="str">
        <f t="shared" si="85"/>
        <v>&lt;EN:MeasurementUnit&gt;ML&lt;/EN:MeasurementUnit&gt;</v>
      </c>
      <c r="EA14" t="str">
        <f t="shared" si="86"/>
        <v>&lt;/EN:SampleAnalyzedMeasure&gt;</v>
      </c>
      <c r="EB14">
        <f t="shared" si="87"/>
      </c>
      <c r="EC14">
        <f t="shared" si="88"/>
      </c>
      <c r="ED14" t="str">
        <f t="shared" si="89"/>
        <v>&lt;/EN:LabAnalysisIdentification&gt;</v>
      </c>
      <c r="EE14" t="str">
        <f t="shared" si="90"/>
        <v>&lt;EN:AnalyteIdentification&gt;</v>
      </c>
      <c r="EF14" t="str">
        <f t="shared" si="91"/>
        <v>&lt;EN:AnalyteCode&gt;3014&lt;/EN:AnalyteCode&gt;</v>
      </c>
      <c r="EG14" t="str">
        <f t="shared" si="92"/>
        <v>&lt;/EN:AnalyteIdentification&gt;</v>
      </c>
      <c r="EH14" t="str">
        <f t="shared" si="93"/>
        <v>&lt;EN:AnalysisResult&gt;</v>
      </c>
      <c r="EI14" t="str">
        <f t="shared" si="94"/>
        <v>&lt;EN:Result&gt;</v>
      </c>
      <c r="EJ14" t="str">
        <f t="shared" si="95"/>
        <v>DATA MISSING</v>
      </c>
      <c r="EK14" t="str">
        <f t="shared" si="96"/>
        <v>&lt;/EN:Result&gt;</v>
      </c>
      <c r="EL14" t="str">
        <f t="shared" si="97"/>
        <v>&lt;/EN:AnalysisResult&gt;</v>
      </c>
      <c r="EM14" t="str">
        <f t="shared" si="98"/>
        <v>&lt;EN:QAQCSummary&gt;</v>
      </c>
      <c r="EN14" t="str">
        <f t="shared" si="99"/>
        <v>DATA MISSING</v>
      </c>
      <c r="EO14">
        <f t="shared" si="100"/>
      </c>
      <c r="EP14" t="str">
        <f t="shared" si="101"/>
        <v>&lt;/EN:QAQCSummary&gt;</v>
      </c>
      <c r="EQ14" t="str">
        <f t="shared" si="102"/>
        <v>&lt;/EN:AnalysisResultInformation&gt;</v>
      </c>
      <c r="ER14" t="str">
        <f t="shared" si="103"/>
        <v>&lt;/EN:Sample&gt;</v>
      </c>
      <c r="ES14" t="str">
        <f t="shared" si="103"/>
        <v>&lt;/EN:LabReport&gt;</v>
      </c>
      <c r="ET14" t="str">
        <f t="shared" si="103"/>
        <v>&lt;/EN:Submission&gt;</v>
      </c>
      <c r="EU14" t="str">
        <f t="shared" si="103"/>
        <v>&lt;/EN:eDWR&gt;</v>
      </c>
    </row>
    <row r="15" spans="1:151" ht="15">
      <c r="A15" s="75"/>
      <c r="B15" s="76"/>
      <c r="C15" s="77"/>
      <c r="D15" s="76"/>
      <c r="E15" s="76"/>
      <c r="F15" s="78"/>
      <c r="G15" s="84"/>
      <c r="H15" s="76"/>
      <c r="I15" s="76"/>
      <c r="J15" s="76"/>
      <c r="K15" s="80"/>
      <c r="L15" s="81"/>
      <c r="M15" s="82"/>
      <c r="N15" s="83"/>
      <c r="O15" s="83"/>
      <c r="P15" s="82"/>
      <c r="Q15" s="77"/>
      <c r="R15" s="80"/>
      <c r="S15" s="76"/>
      <c r="T15" s="81"/>
      <c r="U15" s="76"/>
      <c r="V15" s="76"/>
      <c r="W15" s="77"/>
      <c r="X15" s="77"/>
      <c r="Y15" s="76"/>
      <c r="Z15" s="76"/>
      <c r="AA15" s="77"/>
      <c r="AB15" s="76"/>
      <c r="AC15" s="76"/>
      <c r="AD15" s="76"/>
      <c r="AE15" s="77"/>
      <c r="AF15" s="76"/>
      <c r="AG15">
        <f t="shared" si="0"/>
      </c>
      <c r="AH15" s="5" t="str">
        <f t="shared" si="1"/>
        <v>&lt;EN:Sample&gt;&lt;EN:SampleIdentification&gt;DATA MISSINGDATA MISSINGDATA MISSINGDATA MISSINGDATA MISSINGDATA MISSING</v>
      </c>
      <c r="AI15" s="5" t="str">
        <f t="shared" si="2"/>
        <v>DATA MISSING&lt;EN:StateClassificationCode&gt;TC&lt;/EN:StateClassificationCode&gt;&lt;/EN:SampleIdentification&gt;</v>
      </c>
      <c r="AJ15" s="5" t="str">
        <f t="shared" si="3"/>
        <v>&lt;EN:SampleLocationIdentification&gt;DATA MISSING&lt;/EN:SampleLocationIdentification&gt;</v>
      </c>
      <c r="AK15"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5"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5"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5" s="5" t="str">
        <f t="shared" si="7"/>
        <v>&lt;EN:AnalyteIdentification&gt;&lt;EN:AnalyteCode&gt;3014&lt;/EN:AnalyteCode&gt;&lt;/EN:AnalyteIdentification&gt;&lt;EN:AnalysisResult&gt;&lt;EN:Result&gt;DATA MISSING&lt;/EN:Result&gt;&lt;/EN:AnalysisResult&gt;&lt;EN:QAQCSummary&gt;DATA MISSING&lt;/EN:QAQCSummary&gt;&lt;/EN:AnalysisResultInformation&gt;</v>
      </c>
      <c r="AO15" s="5" t="str">
        <f t="shared" si="8"/>
        <v>&lt;/EN:Sample&gt;</v>
      </c>
      <c r="AP15" s="5" t="str">
        <f t="shared" si="9"/>
        <v>&lt;EN:eDWR xmlns:EN="urn:us:net:exchangenetwork" xmlns:facid="http://www.epa.gov/xml" xmlns:xsi="http://www.w3.org/2001/XMLSchema-instance" xsi:schemaLocation="urn:us:net:exchangenetwork http://10.16.11.45:8080/XMLSampling/Schemas/SDWIS_eDWR_v2.0.xsd"&gt;</v>
      </c>
      <c r="AQ15" t="str">
        <f t="shared" si="9"/>
        <v>&lt;EN:Submission&gt;</v>
      </c>
      <c r="AR15" t="str">
        <f t="shared" si="9"/>
        <v>&lt;EN:LabReport&gt;</v>
      </c>
      <c r="AS15" t="str">
        <f t="shared" si="9"/>
        <v>&lt;EN:LabIdentification&gt;</v>
      </c>
      <c r="AT15" t="str">
        <f t="shared" si="9"/>
        <v>&lt;EN:LabAccreditation&gt;</v>
      </c>
      <c r="AU15" t="str">
        <f t="shared" si="10"/>
        <v>DATA MISSING</v>
      </c>
      <c r="AV15" t="str">
        <f t="shared" si="11"/>
        <v>&lt;EN:LabAccreditationAuthorityName&gt;STATE&lt;/EN:LabAccreditationAuthorityName&gt;</v>
      </c>
      <c r="AW15" t="str">
        <f t="shared" si="11"/>
        <v>&lt;/EN:LabAccreditation&gt;</v>
      </c>
      <c r="AX15" t="str">
        <f t="shared" si="11"/>
        <v>&lt;/EN:LabIdentification&gt;</v>
      </c>
      <c r="AY15" t="str">
        <f t="shared" si="11"/>
        <v>&lt;EN:Sample&gt;</v>
      </c>
      <c r="AZ15" t="str">
        <f t="shared" si="11"/>
        <v>&lt;EN:SampleIdentification&gt;</v>
      </c>
      <c r="BA15">
        <f t="shared" si="12"/>
      </c>
      <c r="BB15" t="str">
        <f t="shared" si="13"/>
        <v>DATA MISSING</v>
      </c>
      <c r="BC15" t="str">
        <f t="shared" si="14"/>
        <v>DATA MISSING</v>
      </c>
      <c r="BD15" t="str">
        <f t="shared" si="15"/>
        <v>DATA MISSING</v>
      </c>
      <c r="BE15" t="str">
        <f t="shared" si="16"/>
        <v>DATA MISSING</v>
      </c>
      <c r="BF15" t="str">
        <f t="shared" si="17"/>
        <v>DATA MISSING</v>
      </c>
      <c r="BG15" t="str">
        <f t="shared" si="18"/>
        <v>DATA MISSING</v>
      </c>
      <c r="BH15">
        <f t="shared" si="19"/>
      </c>
      <c r="BI15">
        <f t="shared" si="20"/>
      </c>
      <c r="BJ15">
        <f t="shared" si="21"/>
      </c>
      <c r="BK15">
        <f t="shared" si="22"/>
      </c>
      <c r="BL15">
        <f t="shared" si="23"/>
      </c>
      <c r="BM15">
        <f t="shared" si="24"/>
      </c>
      <c r="BN15">
        <f t="shared" si="24"/>
      </c>
      <c r="BO15">
        <f t="shared" si="24"/>
      </c>
      <c r="BP15">
        <f t="shared" si="25"/>
      </c>
      <c r="BQ15">
        <f t="shared" si="26"/>
      </c>
      <c r="BR15">
        <f t="shared" si="27"/>
      </c>
      <c r="BS15" t="str">
        <f t="shared" si="28"/>
        <v>DATA MISSING</v>
      </c>
      <c r="BT15">
        <f t="shared" si="29"/>
      </c>
      <c r="BU15">
        <f t="shared" si="30"/>
      </c>
      <c r="BV15">
        <f t="shared" si="31"/>
      </c>
      <c r="BW15">
        <f t="shared" si="32"/>
      </c>
      <c r="BX15">
        <f t="shared" si="33"/>
      </c>
      <c r="BY15">
        <f t="shared" si="34"/>
      </c>
      <c r="BZ15">
        <f t="shared" si="35"/>
      </c>
      <c r="CA15">
        <f t="shared" si="36"/>
      </c>
      <c r="CB15">
        <f t="shared" si="37"/>
      </c>
      <c r="CC15">
        <f t="shared" si="38"/>
      </c>
      <c r="CD15">
        <f t="shared" si="39"/>
      </c>
      <c r="CE15" t="str">
        <f t="shared" si="40"/>
        <v>&lt;EN:StateClassificationCode&gt;TC&lt;/EN:StateClassificationCode&gt;</v>
      </c>
      <c r="CF15" t="str">
        <f t="shared" si="40"/>
        <v>&lt;/EN:SampleIdentification&gt;</v>
      </c>
      <c r="CG15" t="str">
        <f t="shared" si="40"/>
        <v>&lt;EN:SampleLocationIdentification&gt;</v>
      </c>
      <c r="CH15" t="str">
        <f t="shared" si="41"/>
        <v>DATA MISSING</v>
      </c>
      <c r="CI15">
        <f t="shared" si="42"/>
      </c>
      <c r="CJ15">
        <f t="shared" si="43"/>
      </c>
      <c r="CK15" t="str">
        <f t="shared" si="44"/>
        <v>&lt;/EN:SampleLocationIdentification&gt;</v>
      </c>
      <c r="CL15" t="str">
        <f t="shared" si="45"/>
        <v>&lt;EN:AnalysisResultInformation&gt;</v>
      </c>
      <c r="CM15" t="str">
        <f t="shared" si="46"/>
        <v>&lt;EN:LabAnalysisIdentification&gt;</v>
      </c>
      <c r="CN15" t="str">
        <f t="shared" si="47"/>
        <v>&lt;EN:LabAccreditation&gt;</v>
      </c>
      <c r="CO15" t="str">
        <f t="shared" si="48"/>
        <v>DATA MISSING</v>
      </c>
      <c r="CP15" t="str">
        <f t="shared" si="49"/>
        <v>&lt;EN:LabAccreditationAuthorityName&gt;STATE&lt;/EN:LabAccreditationAuthorityName&gt;</v>
      </c>
      <c r="CQ15" t="str">
        <f t="shared" si="50"/>
        <v>&lt;/EN:LabAccreditation&gt;</v>
      </c>
      <c r="CR15" t="str">
        <f t="shared" si="51"/>
        <v>&lt;EN:SampleAnalyticalMethod&gt;</v>
      </c>
      <c r="CS15" t="str">
        <f t="shared" si="52"/>
        <v>&lt;EN:MethodIdentifier&gt;9223B-PA&lt;/EN:MethodIdentifier&gt;</v>
      </c>
      <c r="CT15" t="str">
        <f t="shared" si="53"/>
        <v>&lt;/EN:SampleAnalyticalMethod&gt;</v>
      </c>
      <c r="CU15" t="str">
        <f t="shared" si="54"/>
        <v>&lt;EN:SampleAnalyzedMeasure&gt;</v>
      </c>
      <c r="CV15" t="str">
        <f t="shared" si="55"/>
        <v>&lt;EN:MeasurementValue&gt;100&lt;/EN:MeasurementValue&gt;</v>
      </c>
      <c r="CW15" t="str">
        <f t="shared" si="56"/>
        <v>&lt;EN:MeasurementUnit&gt;ML&lt;/EN:MeasurementUnit&gt;</v>
      </c>
      <c r="CX15" t="str">
        <f t="shared" si="57"/>
        <v>&lt;/EN:SampleAnalyzedMeasure&gt;</v>
      </c>
      <c r="CY15">
        <f t="shared" si="58"/>
      </c>
      <c r="CZ15">
        <f t="shared" si="59"/>
      </c>
      <c r="DA15" t="str">
        <f t="shared" si="60"/>
        <v>&lt;/EN:LabAnalysisIdentification&gt;</v>
      </c>
      <c r="DB15" t="str">
        <f t="shared" si="61"/>
        <v>&lt;EN:AnalyteIdentification&gt;</v>
      </c>
      <c r="DC15" t="str">
        <f t="shared" si="62"/>
        <v>&lt;EN:AnalyteCode&gt;3100&lt;/EN:AnalyteCode&gt;</v>
      </c>
      <c r="DD15" t="str">
        <f t="shared" si="63"/>
        <v>&lt;/EN:AnalyteIdentification&gt;</v>
      </c>
      <c r="DE15" t="str">
        <f t="shared" si="64"/>
        <v>&lt;EN:AnalysisResult&gt;</v>
      </c>
      <c r="DF15" t="str">
        <f t="shared" si="65"/>
        <v>&lt;EN:Result&gt;</v>
      </c>
      <c r="DG15" t="str">
        <f t="shared" si="66"/>
        <v>DATA MISSING</v>
      </c>
      <c r="DH15" t="str">
        <f t="shared" si="67"/>
        <v>&lt;/EN:Result&gt;</v>
      </c>
      <c r="DI15" t="str">
        <f t="shared" si="68"/>
        <v>&lt;/EN:AnalysisResult&gt;</v>
      </c>
      <c r="DJ15" t="str">
        <f t="shared" si="69"/>
        <v>&lt;EN:QAQCSummary&gt;</v>
      </c>
      <c r="DK15" t="str">
        <f t="shared" si="70"/>
        <v>DATA MISSING</v>
      </c>
      <c r="DL15">
        <f t="shared" si="71"/>
      </c>
      <c r="DM15" t="str">
        <f t="shared" si="72"/>
        <v>&lt;/EN:QAQCSummary&gt;</v>
      </c>
      <c r="DN15" t="str">
        <f t="shared" si="73"/>
        <v>&lt;/EN:AnalysisResultInformation&gt;</v>
      </c>
      <c r="DO15" t="str">
        <f t="shared" si="74"/>
        <v>&lt;EN:AnalysisResultInformation&gt;</v>
      </c>
      <c r="DP15" t="str">
        <f t="shared" si="75"/>
        <v>&lt;EN:LabAnalysisIdentification&gt;</v>
      </c>
      <c r="DQ15" t="str">
        <f t="shared" si="76"/>
        <v>&lt;EN:LabAccreditation&gt;</v>
      </c>
      <c r="DR15" t="str">
        <f t="shared" si="77"/>
        <v>DATA MISSING</v>
      </c>
      <c r="DS15" t="str">
        <f t="shared" si="78"/>
        <v>&lt;EN:LabAccreditationAuthorityName&gt;STATE&lt;/EN:LabAccreditationAuthorityName&gt;</v>
      </c>
      <c r="DT15" t="str">
        <f t="shared" si="79"/>
        <v>&lt;/EN:LabAccreditation&gt;</v>
      </c>
      <c r="DU15" t="str">
        <f t="shared" si="80"/>
        <v>&lt;EN:SampleAnalyticalMethod&gt;</v>
      </c>
      <c r="DV15" t="str">
        <f t="shared" si="81"/>
        <v>&lt;EN:MethodIdentifier&gt;9223B-PA&lt;/EN:MethodIdentifier&gt;</v>
      </c>
      <c r="DW15" t="str">
        <f t="shared" si="82"/>
        <v>&lt;/EN:SampleAnalyticalMethod&gt;</v>
      </c>
      <c r="DX15" t="str">
        <f t="shared" si="83"/>
        <v>&lt;EN:SampleAnalyzedMeasure&gt;</v>
      </c>
      <c r="DY15" t="str">
        <f t="shared" si="84"/>
        <v>&lt;EN:MeasurementValue&gt;100&lt;/EN:MeasurementValue&gt;</v>
      </c>
      <c r="DZ15" t="str">
        <f t="shared" si="85"/>
        <v>&lt;EN:MeasurementUnit&gt;ML&lt;/EN:MeasurementUnit&gt;</v>
      </c>
      <c r="EA15" t="str">
        <f t="shared" si="86"/>
        <v>&lt;/EN:SampleAnalyzedMeasure&gt;</v>
      </c>
      <c r="EB15">
        <f t="shared" si="87"/>
      </c>
      <c r="EC15">
        <f t="shared" si="88"/>
      </c>
      <c r="ED15" t="str">
        <f t="shared" si="89"/>
        <v>&lt;/EN:LabAnalysisIdentification&gt;</v>
      </c>
      <c r="EE15" t="str">
        <f t="shared" si="90"/>
        <v>&lt;EN:AnalyteIdentification&gt;</v>
      </c>
      <c r="EF15" t="str">
        <f t="shared" si="91"/>
        <v>&lt;EN:AnalyteCode&gt;3014&lt;/EN:AnalyteCode&gt;</v>
      </c>
      <c r="EG15" t="str">
        <f t="shared" si="92"/>
        <v>&lt;/EN:AnalyteIdentification&gt;</v>
      </c>
      <c r="EH15" t="str">
        <f t="shared" si="93"/>
        <v>&lt;EN:AnalysisResult&gt;</v>
      </c>
      <c r="EI15" t="str">
        <f t="shared" si="94"/>
        <v>&lt;EN:Result&gt;</v>
      </c>
      <c r="EJ15" t="str">
        <f t="shared" si="95"/>
        <v>DATA MISSING</v>
      </c>
      <c r="EK15" t="str">
        <f t="shared" si="96"/>
        <v>&lt;/EN:Result&gt;</v>
      </c>
      <c r="EL15" t="str">
        <f t="shared" si="97"/>
        <v>&lt;/EN:AnalysisResult&gt;</v>
      </c>
      <c r="EM15" t="str">
        <f t="shared" si="98"/>
        <v>&lt;EN:QAQCSummary&gt;</v>
      </c>
      <c r="EN15" t="str">
        <f t="shared" si="99"/>
        <v>DATA MISSING</v>
      </c>
      <c r="EO15">
        <f t="shared" si="100"/>
      </c>
      <c r="EP15" t="str">
        <f t="shared" si="101"/>
        <v>&lt;/EN:QAQCSummary&gt;</v>
      </c>
      <c r="EQ15" t="str">
        <f t="shared" si="102"/>
        <v>&lt;/EN:AnalysisResultInformation&gt;</v>
      </c>
      <c r="ER15" t="str">
        <f t="shared" si="103"/>
        <v>&lt;/EN:Sample&gt;</v>
      </c>
      <c r="ES15" t="str">
        <f t="shared" si="103"/>
        <v>&lt;/EN:LabReport&gt;</v>
      </c>
      <c r="ET15" t="str">
        <f t="shared" si="103"/>
        <v>&lt;/EN:Submission&gt;</v>
      </c>
      <c r="EU15" t="str">
        <f t="shared" si="103"/>
        <v>&lt;/EN:eDWR&gt;</v>
      </c>
    </row>
    <row r="16" spans="1:151" ht="15">
      <c r="A16" s="75"/>
      <c r="B16" s="76"/>
      <c r="C16" s="77"/>
      <c r="D16" s="76"/>
      <c r="E16" s="76"/>
      <c r="F16" s="78"/>
      <c r="G16" s="84"/>
      <c r="H16" s="76"/>
      <c r="I16" s="76"/>
      <c r="J16" s="76"/>
      <c r="K16" s="80"/>
      <c r="L16" s="81"/>
      <c r="M16" s="82"/>
      <c r="N16" s="83"/>
      <c r="O16" s="83"/>
      <c r="P16" s="82"/>
      <c r="Q16" s="77"/>
      <c r="R16" s="80"/>
      <c r="S16" s="76"/>
      <c r="T16" s="81"/>
      <c r="U16" s="76"/>
      <c r="V16" s="76"/>
      <c r="W16" s="77"/>
      <c r="X16" s="77"/>
      <c r="Y16" s="76"/>
      <c r="Z16" s="76"/>
      <c r="AA16" s="77"/>
      <c r="AB16" s="76"/>
      <c r="AC16" s="76"/>
      <c r="AD16" s="76"/>
      <c r="AE16" s="77"/>
      <c r="AF16" s="76"/>
      <c r="AG16">
        <f t="shared" si="0"/>
      </c>
      <c r="AH16" s="5" t="str">
        <f t="shared" si="1"/>
        <v>&lt;EN:Sample&gt;&lt;EN:SampleIdentification&gt;DATA MISSINGDATA MISSINGDATA MISSINGDATA MISSINGDATA MISSINGDATA MISSING</v>
      </c>
      <c r="AI16" s="5" t="str">
        <f t="shared" si="2"/>
        <v>DATA MISSING&lt;EN:StateClassificationCode&gt;TC&lt;/EN:StateClassificationCode&gt;&lt;/EN:SampleIdentification&gt;</v>
      </c>
      <c r="AJ16" s="5" t="str">
        <f t="shared" si="3"/>
        <v>&lt;EN:SampleLocationIdentification&gt;DATA MISSING&lt;/EN:SampleLocationIdentification&gt;</v>
      </c>
      <c r="AK16"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6"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6"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6" s="5" t="str">
        <f t="shared" si="7"/>
        <v>&lt;EN:AnalyteIdentification&gt;&lt;EN:AnalyteCode&gt;3014&lt;/EN:AnalyteCode&gt;&lt;/EN:AnalyteIdentification&gt;&lt;EN:AnalysisResult&gt;&lt;EN:Result&gt;DATA MISSING&lt;/EN:Result&gt;&lt;/EN:AnalysisResult&gt;&lt;EN:QAQCSummary&gt;DATA MISSING&lt;/EN:QAQCSummary&gt;&lt;/EN:AnalysisResultInformation&gt;</v>
      </c>
      <c r="AO16" s="5" t="str">
        <f t="shared" si="8"/>
        <v>&lt;/EN:Sample&gt;</v>
      </c>
      <c r="AP16" s="5" t="str">
        <f t="shared" si="9"/>
        <v>&lt;EN:eDWR xmlns:EN="urn:us:net:exchangenetwork" xmlns:facid="http://www.epa.gov/xml" xmlns:xsi="http://www.w3.org/2001/XMLSchema-instance" xsi:schemaLocation="urn:us:net:exchangenetwork http://10.16.11.45:8080/XMLSampling/Schemas/SDWIS_eDWR_v2.0.xsd"&gt;</v>
      </c>
      <c r="AQ16" t="str">
        <f t="shared" si="9"/>
        <v>&lt;EN:Submission&gt;</v>
      </c>
      <c r="AR16" t="str">
        <f t="shared" si="9"/>
        <v>&lt;EN:LabReport&gt;</v>
      </c>
      <c r="AS16" t="str">
        <f t="shared" si="9"/>
        <v>&lt;EN:LabIdentification&gt;</v>
      </c>
      <c r="AT16" t="str">
        <f t="shared" si="9"/>
        <v>&lt;EN:LabAccreditation&gt;</v>
      </c>
      <c r="AU16" t="str">
        <f t="shared" si="10"/>
        <v>DATA MISSING</v>
      </c>
      <c r="AV16" t="str">
        <f t="shared" si="11"/>
        <v>&lt;EN:LabAccreditationAuthorityName&gt;STATE&lt;/EN:LabAccreditationAuthorityName&gt;</v>
      </c>
      <c r="AW16" t="str">
        <f t="shared" si="11"/>
        <v>&lt;/EN:LabAccreditation&gt;</v>
      </c>
      <c r="AX16" t="str">
        <f t="shared" si="11"/>
        <v>&lt;/EN:LabIdentification&gt;</v>
      </c>
      <c r="AY16" t="str">
        <f t="shared" si="11"/>
        <v>&lt;EN:Sample&gt;</v>
      </c>
      <c r="AZ16" t="str">
        <f t="shared" si="11"/>
        <v>&lt;EN:SampleIdentification&gt;</v>
      </c>
      <c r="BA16">
        <f t="shared" si="12"/>
      </c>
      <c r="BB16" t="str">
        <f t="shared" si="13"/>
        <v>DATA MISSING</v>
      </c>
      <c r="BC16" t="str">
        <f t="shared" si="14"/>
        <v>DATA MISSING</v>
      </c>
      <c r="BD16" t="str">
        <f t="shared" si="15"/>
        <v>DATA MISSING</v>
      </c>
      <c r="BE16" t="str">
        <f t="shared" si="16"/>
        <v>DATA MISSING</v>
      </c>
      <c r="BF16" t="str">
        <f t="shared" si="17"/>
        <v>DATA MISSING</v>
      </c>
      <c r="BG16" t="str">
        <f t="shared" si="18"/>
        <v>DATA MISSING</v>
      </c>
      <c r="BH16">
        <f t="shared" si="19"/>
      </c>
      <c r="BI16">
        <f t="shared" si="20"/>
      </c>
      <c r="BJ16">
        <f t="shared" si="21"/>
      </c>
      <c r="BK16">
        <f t="shared" si="22"/>
      </c>
      <c r="BL16">
        <f t="shared" si="23"/>
      </c>
      <c r="BM16">
        <f t="shared" si="24"/>
      </c>
      <c r="BN16">
        <f t="shared" si="24"/>
      </c>
      <c r="BO16">
        <f t="shared" si="24"/>
      </c>
      <c r="BP16">
        <f t="shared" si="25"/>
      </c>
      <c r="BQ16">
        <f t="shared" si="26"/>
      </c>
      <c r="BR16">
        <f t="shared" si="27"/>
      </c>
      <c r="BS16" t="str">
        <f t="shared" si="28"/>
        <v>DATA MISSING</v>
      </c>
      <c r="BT16">
        <f t="shared" si="29"/>
      </c>
      <c r="BU16">
        <f t="shared" si="30"/>
      </c>
      <c r="BV16">
        <f t="shared" si="31"/>
      </c>
      <c r="BW16">
        <f t="shared" si="32"/>
      </c>
      <c r="BX16">
        <f t="shared" si="33"/>
      </c>
      <c r="BY16">
        <f t="shared" si="34"/>
      </c>
      <c r="BZ16">
        <f t="shared" si="35"/>
      </c>
      <c r="CA16">
        <f t="shared" si="36"/>
      </c>
      <c r="CB16">
        <f t="shared" si="37"/>
      </c>
      <c r="CC16">
        <f t="shared" si="38"/>
      </c>
      <c r="CD16">
        <f t="shared" si="39"/>
      </c>
      <c r="CE16" t="str">
        <f t="shared" si="40"/>
        <v>&lt;EN:StateClassificationCode&gt;TC&lt;/EN:StateClassificationCode&gt;</v>
      </c>
      <c r="CF16" t="str">
        <f t="shared" si="40"/>
        <v>&lt;/EN:SampleIdentification&gt;</v>
      </c>
      <c r="CG16" t="str">
        <f t="shared" si="40"/>
        <v>&lt;EN:SampleLocationIdentification&gt;</v>
      </c>
      <c r="CH16" t="str">
        <f t="shared" si="41"/>
        <v>DATA MISSING</v>
      </c>
      <c r="CI16">
        <f t="shared" si="42"/>
      </c>
      <c r="CJ16">
        <f t="shared" si="43"/>
      </c>
      <c r="CK16" t="str">
        <f t="shared" si="44"/>
        <v>&lt;/EN:SampleLocationIdentification&gt;</v>
      </c>
      <c r="CL16" t="str">
        <f t="shared" si="45"/>
        <v>&lt;EN:AnalysisResultInformation&gt;</v>
      </c>
      <c r="CM16" t="str">
        <f t="shared" si="46"/>
        <v>&lt;EN:LabAnalysisIdentification&gt;</v>
      </c>
      <c r="CN16" t="str">
        <f t="shared" si="47"/>
        <v>&lt;EN:LabAccreditation&gt;</v>
      </c>
      <c r="CO16" t="str">
        <f t="shared" si="48"/>
        <v>DATA MISSING</v>
      </c>
      <c r="CP16" t="str">
        <f t="shared" si="49"/>
        <v>&lt;EN:LabAccreditationAuthorityName&gt;STATE&lt;/EN:LabAccreditationAuthorityName&gt;</v>
      </c>
      <c r="CQ16" t="str">
        <f t="shared" si="50"/>
        <v>&lt;/EN:LabAccreditation&gt;</v>
      </c>
      <c r="CR16" t="str">
        <f t="shared" si="51"/>
        <v>&lt;EN:SampleAnalyticalMethod&gt;</v>
      </c>
      <c r="CS16" t="str">
        <f t="shared" si="52"/>
        <v>&lt;EN:MethodIdentifier&gt;9223B-PA&lt;/EN:MethodIdentifier&gt;</v>
      </c>
      <c r="CT16" t="str">
        <f t="shared" si="53"/>
        <v>&lt;/EN:SampleAnalyticalMethod&gt;</v>
      </c>
      <c r="CU16" t="str">
        <f t="shared" si="54"/>
        <v>&lt;EN:SampleAnalyzedMeasure&gt;</v>
      </c>
      <c r="CV16" t="str">
        <f t="shared" si="55"/>
        <v>&lt;EN:MeasurementValue&gt;100&lt;/EN:MeasurementValue&gt;</v>
      </c>
      <c r="CW16" t="str">
        <f t="shared" si="56"/>
        <v>&lt;EN:MeasurementUnit&gt;ML&lt;/EN:MeasurementUnit&gt;</v>
      </c>
      <c r="CX16" t="str">
        <f t="shared" si="57"/>
        <v>&lt;/EN:SampleAnalyzedMeasure&gt;</v>
      </c>
      <c r="CY16">
        <f t="shared" si="58"/>
      </c>
      <c r="CZ16">
        <f t="shared" si="59"/>
      </c>
      <c r="DA16" t="str">
        <f t="shared" si="60"/>
        <v>&lt;/EN:LabAnalysisIdentification&gt;</v>
      </c>
      <c r="DB16" t="str">
        <f t="shared" si="61"/>
        <v>&lt;EN:AnalyteIdentification&gt;</v>
      </c>
      <c r="DC16" t="str">
        <f t="shared" si="62"/>
        <v>&lt;EN:AnalyteCode&gt;3100&lt;/EN:AnalyteCode&gt;</v>
      </c>
      <c r="DD16" t="str">
        <f t="shared" si="63"/>
        <v>&lt;/EN:AnalyteIdentification&gt;</v>
      </c>
      <c r="DE16" t="str">
        <f t="shared" si="64"/>
        <v>&lt;EN:AnalysisResult&gt;</v>
      </c>
      <c r="DF16" t="str">
        <f t="shared" si="65"/>
        <v>&lt;EN:Result&gt;</v>
      </c>
      <c r="DG16" t="str">
        <f t="shared" si="66"/>
        <v>DATA MISSING</v>
      </c>
      <c r="DH16" t="str">
        <f t="shared" si="67"/>
        <v>&lt;/EN:Result&gt;</v>
      </c>
      <c r="DI16" t="str">
        <f t="shared" si="68"/>
        <v>&lt;/EN:AnalysisResult&gt;</v>
      </c>
      <c r="DJ16" t="str">
        <f t="shared" si="69"/>
        <v>&lt;EN:QAQCSummary&gt;</v>
      </c>
      <c r="DK16" t="str">
        <f t="shared" si="70"/>
        <v>DATA MISSING</v>
      </c>
      <c r="DL16">
        <f t="shared" si="71"/>
      </c>
      <c r="DM16" t="str">
        <f t="shared" si="72"/>
        <v>&lt;/EN:QAQCSummary&gt;</v>
      </c>
      <c r="DN16" t="str">
        <f t="shared" si="73"/>
        <v>&lt;/EN:AnalysisResultInformation&gt;</v>
      </c>
      <c r="DO16" t="str">
        <f t="shared" si="74"/>
        <v>&lt;EN:AnalysisResultInformation&gt;</v>
      </c>
      <c r="DP16" t="str">
        <f t="shared" si="75"/>
        <v>&lt;EN:LabAnalysisIdentification&gt;</v>
      </c>
      <c r="DQ16" t="str">
        <f t="shared" si="76"/>
        <v>&lt;EN:LabAccreditation&gt;</v>
      </c>
      <c r="DR16" t="str">
        <f t="shared" si="77"/>
        <v>DATA MISSING</v>
      </c>
      <c r="DS16" t="str">
        <f t="shared" si="78"/>
        <v>&lt;EN:LabAccreditationAuthorityName&gt;STATE&lt;/EN:LabAccreditationAuthorityName&gt;</v>
      </c>
      <c r="DT16" t="str">
        <f t="shared" si="79"/>
        <v>&lt;/EN:LabAccreditation&gt;</v>
      </c>
      <c r="DU16" t="str">
        <f t="shared" si="80"/>
        <v>&lt;EN:SampleAnalyticalMethod&gt;</v>
      </c>
      <c r="DV16" t="str">
        <f t="shared" si="81"/>
        <v>&lt;EN:MethodIdentifier&gt;9223B-PA&lt;/EN:MethodIdentifier&gt;</v>
      </c>
      <c r="DW16" t="str">
        <f t="shared" si="82"/>
        <v>&lt;/EN:SampleAnalyticalMethod&gt;</v>
      </c>
      <c r="DX16" t="str">
        <f t="shared" si="83"/>
        <v>&lt;EN:SampleAnalyzedMeasure&gt;</v>
      </c>
      <c r="DY16" t="str">
        <f t="shared" si="84"/>
        <v>&lt;EN:MeasurementValue&gt;100&lt;/EN:MeasurementValue&gt;</v>
      </c>
      <c r="DZ16" t="str">
        <f t="shared" si="85"/>
        <v>&lt;EN:MeasurementUnit&gt;ML&lt;/EN:MeasurementUnit&gt;</v>
      </c>
      <c r="EA16" t="str">
        <f t="shared" si="86"/>
        <v>&lt;/EN:SampleAnalyzedMeasure&gt;</v>
      </c>
      <c r="EB16">
        <f t="shared" si="87"/>
      </c>
      <c r="EC16">
        <f t="shared" si="88"/>
      </c>
      <c r="ED16" t="str">
        <f t="shared" si="89"/>
        <v>&lt;/EN:LabAnalysisIdentification&gt;</v>
      </c>
      <c r="EE16" t="str">
        <f t="shared" si="90"/>
        <v>&lt;EN:AnalyteIdentification&gt;</v>
      </c>
      <c r="EF16" t="str">
        <f t="shared" si="91"/>
        <v>&lt;EN:AnalyteCode&gt;3014&lt;/EN:AnalyteCode&gt;</v>
      </c>
      <c r="EG16" t="str">
        <f t="shared" si="92"/>
        <v>&lt;/EN:AnalyteIdentification&gt;</v>
      </c>
      <c r="EH16" t="str">
        <f t="shared" si="93"/>
        <v>&lt;EN:AnalysisResult&gt;</v>
      </c>
      <c r="EI16" t="str">
        <f t="shared" si="94"/>
        <v>&lt;EN:Result&gt;</v>
      </c>
      <c r="EJ16" t="str">
        <f t="shared" si="95"/>
        <v>DATA MISSING</v>
      </c>
      <c r="EK16" t="str">
        <f t="shared" si="96"/>
        <v>&lt;/EN:Result&gt;</v>
      </c>
      <c r="EL16" t="str">
        <f t="shared" si="97"/>
        <v>&lt;/EN:AnalysisResult&gt;</v>
      </c>
      <c r="EM16" t="str">
        <f t="shared" si="98"/>
        <v>&lt;EN:QAQCSummary&gt;</v>
      </c>
      <c r="EN16" t="str">
        <f t="shared" si="99"/>
        <v>DATA MISSING</v>
      </c>
      <c r="EO16">
        <f t="shared" si="100"/>
      </c>
      <c r="EP16" t="str">
        <f t="shared" si="101"/>
        <v>&lt;/EN:QAQCSummary&gt;</v>
      </c>
      <c r="EQ16" t="str">
        <f t="shared" si="102"/>
        <v>&lt;/EN:AnalysisResultInformation&gt;</v>
      </c>
      <c r="ER16" t="str">
        <f t="shared" si="103"/>
        <v>&lt;/EN:Sample&gt;</v>
      </c>
      <c r="ES16" t="str">
        <f t="shared" si="103"/>
        <v>&lt;/EN:LabReport&gt;</v>
      </c>
      <c r="ET16" t="str">
        <f t="shared" si="103"/>
        <v>&lt;/EN:Submission&gt;</v>
      </c>
      <c r="EU16" t="str">
        <f t="shared" si="103"/>
        <v>&lt;/EN:eDWR&gt;</v>
      </c>
    </row>
    <row r="17" spans="1:151" ht="15">
      <c r="A17" s="75"/>
      <c r="B17" s="76"/>
      <c r="C17" s="77"/>
      <c r="D17" s="76"/>
      <c r="E17" s="76"/>
      <c r="F17" s="78"/>
      <c r="G17" s="84"/>
      <c r="H17" s="76"/>
      <c r="I17" s="76"/>
      <c r="J17" s="76"/>
      <c r="K17" s="80"/>
      <c r="L17" s="81"/>
      <c r="M17" s="82"/>
      <c r="N17" s="83"/>
      <c r="O17" s="83"/>
      <c r="P17" s="82"/>
      <c r="Q17" s="77"/>
      <c r="R17" s="80"/>
      <c r="S17" s="76"/>
      <c r="T17" s="81"/>
      <c r="U17" s="76"/>
      <c r="V17" s="76"/>
      <c r="W17" s="77"/>
      <c r="X17" s="77"/>
      <c r="Y17" s="76"/>
      <c r="Z17" s="76"/>
      <c r="AA17" s="77"/>
      <c r="AB17" s="76"/>
      <c r="AC17" s="76"/>
      <c r="AD17" s="76"/>
      <c r="AE17" s="77"/>
      <c r="AF17" s="76"/>
      <c r="AG17">
        <f t="shared" si="0"/>
      </c>
      <c r="AH17" s="5" t="str">
        <f t="shared" si="1"/>
        <v>&lt;EN:Sample&gt;&lt;EN:SampleIdentification&gt;DATA MISSINGDATA MISSINGDATA MISSINGDATA MISSINGDATA MISSINGDATA MISSING</v>
      </c>
      <c r="AI17" s="5" t="str">
        <f t="shared" si="2"/>
        <v>DATA MISSING&lt;EN:StateClassificationCode&gt;TC&lt;/EN:StateClassificationCode&gt;&lt;/EN:SampleIdentification&gt;</v>
      </c>
      <c r="AJ17" s="5" t="str">
        <f t="shared" si="3"/>
        <v>&lt;EN:SampleLocationIdentification&gt;DATA MISSING&lt;/EN:SampleLocationIdentification&gt;</v>
      </c>
      <c r="AK17"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7"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7"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7" s="5" t="str">
        <f t="shared" si="7"/>
        <v>&lt;EN:AnalyteIdentification&gt;&lt;EN:AnalyteCode&gt;3014&lt;/EN:AnalyteCode&gt;&lt;/EN:AnalyteIdentification&gt;&lt;EN:AnalysisResult&gt;&lt;EN:Result&gt;DATA MISSING&lt;/EN:Result&gt;&lt;/EN:AnalysisResult&gt;&lt;EN:QAQCSummary&gt;DATA MISSING&lt;/EN:QAQCSummary&gt;&lt;/EN:AnalysisResultInformation&gt;</v>
      </c>
      <c r="AO17" s="5" t="str">
        <f t="shared" si="8"/>
        <v>&lt;/EN:Sample&gt;</v>
      </c>
      <c r="AP17" s="5" t="str">
        <f t="shared" si="9"/>
        <v>&lt;EN:eDWR xmlns:EN="urn:us:net:exchangenetwork" xmlns:facid="http://www.epa.gov/xml" xmlns:xsi="http://www.w3.org/2001/XMLSchema-instance" xsi:schemaLocation="urn:us:net:exchangenetwork http://10.16.11.45:8080/XMLSampling/Schemas/SDWIS_eDWR_v2.0.xsd"&gt;</v>
      </c>
      <c r="AQ17" t="str">
        <f t="shared" si="9"/>
        <v>&lt;EN:Submission&gt;</v>
      </c>
      <c r="AR17" t="str">
        <f t="shared" si="9"/>
        <v>&lt;EN:LabReport&gt;</v>
      </c>
      <c r="AS17" t="str">
        <f t="shared" si="9"/>
        <v>&lt;EN:LabIdentification&gt;</v>
      </c>
      <c r="AT17" t="str">
        <f t="shared" si="9"/>
        <v>&lt;EN:LabAccreditation&gt;</v>
      </c>
      <c r="AU17" t="str">
        <f t="shared" si="10"/>
        <v>DATA MISSING</v>
      </c>
      <c r="AV17" t="str">
        <f t="shared" si="11"/>
        <v>&lt;EN:LabAccreditationAuthorityName&gt;STATE&lt;/EN:LabAccreditationAuthorityName&gt;</v>
      </c>
      <c r="AW17" t="str">
        <f t="shared" si="11"/>
        <v>&lt;/EN:LabAccreditation&gt;</v>
      </c>
      <c r="AX17" t="str">
        <f t="shared" si="11"/>
        <v>&lt;/EN:LabIdentification&gt;</v>
      </c>
      <c r="AY17" t="str">
        <f t="shared" si="11"/>
        <v>&lt;EN:Sample&gt;</v>
      </c>
      <c r="AZ17" t="str">
        <f t="shared" si="11"/>
        <v>&lt;EN:SampleIdentification&gt;</v>
      </c>
      <c r="BA17">
        <f t="shared" si="12"/>
      </c>
      <c r="BB17" t="str">
        <f t="shared" si="13"/>
        <v>DATA MISSING</v>
      </c>
      <c r="BC17" t="str">
        <f t="shared" si="14"/>
        <v>DATA MISSING</v>
      </c>
      <c r="BD17" t="str">
        <f t="shared" si="15"/>
        <v>DATA MISSING</v>
      </c>
      <c r="BE17" t="str">
        <f t="shared" si="16"/>
        <v>DATA MISSING</v>
      </c>
      <c r="BF17" t="str">
        <f t="shared" si="17"/>
        <v>DATA MISSING</v>
      </c>
      <c r="BG17" t="str">
        <f t="shared" si="18"/>
        <v>DATA MISSING</v>
      </c>
      <c r="BH17">
        <f t="shared" si="19"/>
      </c>
      <c r="BI17">
        <f t="shared" si="20"/>
      </c>
      <c r="BJ17">
        <f t="shared" si="21"/>
      </c>
      <c r="BK17">
        <f t="shared" si="22"/>
      </c>
      <c r="BL17">
        <f t="shared" si="23"/>
      </c>
      <c r="BM17">
        <f t="shared" si="24"/>
      </c>
      <c r="BN17">
        <f t="shared" si="24"/>
      </c>
      <c r="BO17">
        <f t="shared" si="24"/>
      </c>
      <c r="BP17">
        <f t="shared" si="25"/>
      </c>
      <c r="BQ17">
        <f t="shared" si="26"/>
      </c>
      <c r="BR17">
        <f t="shared" si="27"/>
      </c>
      <c r="BS17" t="str">
        <f t="shared" si="28"/>
        <v>DATA MISSING</v>
      </c>
      <c r="BT17">
        <f t="shared" si="29"/>
      </c>
      <c r="BU17">
        <f t="shared" si="30"/>
      </c>
      <c r="BV17">
        <f t="shared" si="31"/>
      </c>
      <c r="BW17">
        <f t="shared" si="32"/>
      </c>
      <c r="BX17">
        <f t="shared" si="33"/>
      </c>
      <c r="BY17">
        <f t="shared" si="34"/>
      </c>
      <c r="BZ17">
        <f t="shared" si="35"/>
      </c>
      <c r="CA17">
        <f t="shared" si="36"/>
      </c>
      <c r="CB17">
        <f t="shared" si="37"/>
      </c>
      <c r="CC17">
        <f t="shared" si="38"/>
      </c>
      <c r="CD17">
        <f t="shared" si="39"/>
      </c>
      <c r="CE17" t="str">
        <f t="shared" si="40"/>
        <v>&lt;EN:StateClassificationCode&gt;TC&lt;/EN:StateClassificationCode&gt;</v>
      </c>
      <c r="CF17" t="str">
        <f t="shared" si="40"/>
        <v>&lt;/EN:SampleIdentification&gt;</v>
      </c>
      <c r="CG17" t="str">
        <f t="shared" si="40"/>
        <v>&lt;EN:SampleLocationIdentification&gt;</v>
      </c>
      <c r="CH17" t="str">
        <f t="shared" si="41"/>
        <v>DATA MISSING</v>
      </c>
      <c r="CI17">
        <f t="shared" si="42"/>
      </c>
      <c r="CJ17">
        <f t="shared" si="43"/>
      </c>
      <c r="CK17" t="str">
        <f t="shared" si="44"/>
        <v>&lt;/EN:SampleLocationIdentification&gt;</v>
      </c>
      <c r="CL17" t="str">
        <f t="shared" si="45"/>
        <v>&lt;EN:AnalysisResultInformation&gt;</v>
      </c>
      <c r="CM17" t="str">
        <f t="shared" si="46"/>
        <v>&lt;EN:LabAnalysisIdentification&gt;</v>
      </c>
      <c r="CN17" t="str">
        <f t="shared" si="47"/>
        <v>&lt;EN:LabAccreditation&gt;</v>
      </c>
      <c r="CO17" t="str">
        <f t="shared" si="48"/>
        <v>DATA MISSING</v>
      </c>
      <c r="CP17" t="str">
        <f t="shared" si="49"/>
        <v>&lt;EN:LabAccreditationAuthorityName&gt;STATE&lt;/EN:LabAccreditationAuthorityName&gt;</v>
      </c>
      <c r="CQ17" t="str">
        <f t="shared" si="50"/>
        <v>&lt;/EN:LabAccreditation&gt;</v>
      </c>
      <c r="CR17" t="str">
        <f t="shared" si="51"/>
        <v>&lt;EN:SampleAnalyticalMethod&gt;</v>
      </c>
      <c r="CS17" t="str">
        <f t="shared" si="52"/>
        <v>&lt;EN:MethodIdentifier&gt;9223B-PA&lt;/EN:MethodIdentifier&gt;</v>
      </c>
      <c r="CT17" t="str">
        <f t="shared" si="53"/>
        <v>&lt;/EN:SampleAnalyticalMethod&gt;</v>
      </c>
      <c r="CU17" t="str">
        <f t="shared" si="54"/>
        <v>&lt;EN:SampleAnalyzedMeasure&gt;</v>
      </c>
      <c r="CV17" t="str">
        <f t="shared" si="55"/>
        <v>&lt;EN:MeasurementValue&gt;100&lt;/EN:MeasurementValue&gt;</v>
      </c>
      <c r="CW17" t="str">
        <f t="shared" si="56"/>
        <v>&lt;EN:MeasurementUnit&gt;ML&lt;/EN:MeasurementUnit&gt;</v>
      </c>
      <c r="CX17" t="str">
        <f t="shared" si="57"/>
        <v>&lt;/EN:SampleAnalyzedMeasure&gt;</v>
      </c>
      <c r="CY17">
        <f t="shared" si="58"/>
      </c>
      <c r="CZ17">
        <f t="shared" si="59"/>
      </c>
      <c r="DA17" t="str">
        <f t="shared" si="60"/>
        <v>&lt;/EN:LabAnalysisIdentification&gt;</v>
      </c>
      <c r="DB17" t="str">
        <f t="shared" si="61"/>
        <v>&lt;EN:AnalyteIdentification&gt;</v>
      </c>
      <c r="DC17" t="str">
        <f t="shared" si="62"/>
        <v>&lt;EN:AnalyteCode&gt;3100&lt;/EN:AnalyteCode&gt;</v>
      </c>
      <c r="DD17" t="str">
        <f t="shared" si="63"/>
        <v>&lt;/EN:AnalyteIdentification&gt;</v>
      </c>
      <c r="DE17" t="str">
        <f t="shared" si="64"/>
        <v>&lt;EN:AnalysisResult&gt;</v>
      </c>
      <c r="DF17" t="str">
        <f t="shared" si="65"/>
        <v>&lt;EN:Result&gt;</v>
      </c>
      <c r="DG17" t="str">
        <f t="shared" si="66"/>
        <v>DATA MISSING</v>
      </c>
      <c r="DH17" t="str">
        <f t="shared" si="67"/>
        <v>&lt;/EN:Result&gt;</v>
      </c>
      <c r="DI17" t="str">
        <f t="shared" si="68"/>
        <v>&lt;/EN:AnalysisResult&gt;</v>
      </c>
      <c r="DJ17" t="str">
        <f t="shared" si="69"/>
        <v>&lt;EN:QAQCSummary&gt;</v>
      </c>
      <c r="DK17" t="str">
        <f t="shared" si="70"/>
        <v>DATA MISSING</v>
      </c>
      <c r="DL17">
        <f t="shared" si="71"/>
      </c>
      <c r="DM17" t="str">
        <f t="shared" si="72"/>
        <v>&lt;/EN:QAQCSummary&gt;</v>
      </c>
      <c r="DN17" t="str">
        <f t="shared" si="73"/>
        <v>&lt;/EN:AnalysisResultInformation&gt;</v>
      </c>
      <c r="DO17" t="str">
        <f t="shared" si="74"/>
        <v>&lt;EN:AnalysisResultInformation&gt;</v>
      </c>
      <c r="DP17" t="str">
        <f t="shared" si="75"/>
        <v>&lt;EN:LabAnalysisIdentification&gt;</v>
      </c>
      <c r="DQ17" t="str">
        <f t="shared" si="76"/>
        <v>&lt;EN:LabAccreditation&gt;</v>
      </c>
      <c r="DR17" t="str">
        <f t="shared" si="77"/>
        <v>DATA MISSING</v>
      </c>
      <c r="DS17" t="str">
        <f t="shared" si="78"/>
        <v>&lt;EN:LabAccreditationAuthorityName&gt;STATE&lt;/EN:LabAccreditationAuthorityName&gt;</v>
      </c>
      <c r="DT17" t="str">
        <f t="shared" si="79"/>
        <v>&lt;/EN:LabAccreditation&gt;</v>
      </c>
      <c r="DU17" t="str">
        <f t="shared" si="80"/>
        <v>&lt;EN:SampleAnalyticalMethod&gt;</v>
      </c>
      <c r="DV17" t="str">
        <f t="shared" si="81"/>
        <v>&lt;EN:MethodIdentifier&gt;9223B-PA&lt;/EN:MethodIdentifier&gt;</v>
      </c>
      <c r="DW17" t="str">
        <f t="shared" si="82"/>
        <v>&lt;/EN:SampleAnalyticalMethod&gt;</v>
      </c>
      <c r="DX17" t="str">
        <f t="shared" si="83"/>
        <v>&lt;EN:SampleAnalyzedMeasure&gt;</v>
      </c>
      <c r="DY17" t="str">
        <f t="shared" si="84"/>
        <v>&lt;EN:MeasurementValue&gt;100&lt;/EN:MeasurementValue&gt;</v>
      </c>
      <c r="DZ17" t="str">
        <f t="shared" si="85"/>
        <v>&lt;EN:MeasurementUnit&gt;ML&lt;/EN:MeasurementUnit&gt;</v>
      </c>
      <c r="EA17" t="str">
        <f t="shared" si="86"/>
        <v>&lt;/EN:SampleAnalyzedMeasure&gt;</v>
      </c>
      <c r="EB17">
        <f t="shared" si="87"/>
      </c>
      <c r="EC17">
        <f t="shared" si="88"/>
      </c>
      <c r="ED17" t="str">
        <f t="shared" si="89"/>
        <v>&lt;/EN:LabAnalysisIdentification&gt;</v>
      </c>
      <c r="EE17" t="str">
        <f t="shared" si="90"/>
        <v>&lt;EN:AnalyteIdentification&gt;</v>
      </c>
      <c r="EF17" t="str">
        <f t="shared" si="91"/>
        <v>&lt;EN:AnalyteCode&gt;3014&lt;/EN:AnalyteCode&gt;</v>
      </c>
      <c r="EG17" t="str">
        <f t="shared" si="92"/>
        <v>&lt;/EN:AnalyteIdentification&gt;</v>
      </c>
      <c r="EH17" t="str">
        <f t="shared" si="93"/>
        <v>&lt;EN:AnalysisResult&gt;</v>
      </c>
      <c r="EI17" t="str">
        <f t="shared" si="94"/>
        <v>&lt;EN:Result&gt;</v>
      </c>
      <c r="EJ17" t="str">
        <f t="shared" si="95"/>
        <v>DATA MISSING</v>
      </c>
      <c r="EK17" t="str">
        <f t="shared" si="96"/>
        <v>&lt;/EN:Result&gt;</v>
      </c>
      <c r="EL17" t="str">
        <f t="shared" si="97"/>
        <v>&lt;/EN:AnalysisResult&gt;</v>
      </c>
      <c r="EM17" t="str">
        <f t="shared" si="98"/>
        <v>&lt;EN:QAQCSummary&gt;</v>
      </c>
      <c r="EN17" t="str">
        <f t="shared" si="99"/>
        <v>DATA MISSING</v>
      </c>
      <c r="EO17">
        <f t="shared" si="100"/>
      </c>
      <c r="EP17" t="str">
        <f t="shared" si="101"/>
        <v>&lt;/EN:QAQCSummary&gt;</v>
      </c>
      <c r="EQ17" t="str">
        <f t="shared" si="102"/>
        <v>&lt;/EN:AnalysisResultInformation&gt;</v>
      </c>
      <c r="ER17" t="str">
        <f t="shared" si="103"/>
        <v>&lt;/EN:Sample&gt;</v>
      </c>
      <c r="ES17" t="str">
        <f t="shared" si="103"/>
        <v>&lt;/EN:LabReport&gt;</v>
      </c>
      <c r="ET17" t="str">
        <f t="shared" si="103"/>
        <v>&lt;/EN:Submission&gt;</v>
      </c>
      <c r="EU17" t="str">
        <f t="shared" si="103"/>
        <v>&lt;/EN:eDWR&gt;</v>
      </c>
    </row>
    <row r="18" spans="1:151" ht="15">
      <c r="A18" s="75"/>
      <c r="B18" s="76"/>
      <c r="C18" s="77"/>
      <c r="D18" s="76"/>
      <c r="E18" s="76"/>
      <c r="F18" s="78"/>
      <c r="G18" s="84"/>
      <c r="H18" s="76"/>
      <c r="I18" s="76"/>
      <c r="J18" s="76"/>
      <c r="K18" s="80"/>
      <c r="L18" s="81"/>
      <c r="M18" s="82"/>
      <c r="N18" s="83"/>
      <c r="O18" s="83"/>
      <c r="P18" s="82"/>
      <c r="Q18" s="77"/>
      <c r="R18" s="80"/>
      <c r="S18" s="76"/>
      <c r="T18" s="81"/>
      <c r="U18" s="76"/>
      <c r="V18" s="76"/>
      <c r="W18" s="77"/>
      <c r="X18" s="77"/>
      <c r="Y18" s="76"/>
      <c r="Z18" s="76"/>
      <c r="AA18" s="77"/>
      <c r="AB18" s="76"/>
      <c r="AC18" s="76"/>
      <c r="AD18" s="76"/>
      <c r="AE18" s="77"/>
      <c r="AF18" s="76"/>
      <c r="AG18">
        <f t="shared" si="0"/>
      </c>
      <c r="AH18" s="5" t="str">
        <f t="shared" si="1"/>
        <v>&lt;EN:Sample&gt;&lt;EN:SampleIdentification&gt;DATA MISSINGDATA MISSINGDATA MISSINGDATA MISSINGDATA MISSINGDATA MISSING</v>
      </c>
      <c r="AI18" s="5" t="str">
        <f t="shared" si="2"/>
        <v>DATA MISSING&lt;EN:StateClassificationCode&gt;TC&lt;/EN:StateClassificationCode&gt;&lt;/EN:SampleIdentification&gt;</v>
      </c>
      <c r="AJ18" s="5" t="str">
        <f t="shared" si="3"/>
        <v>&lt;EN:SampleLocationIdentification&gt;DATA MISSING&lt;/EN:SampleLocationIdentification&gt;</v>
      </c>
      <c r="AK18"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8"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8"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8" s="5" t="str">
        <f t="shared" si="7"/>
        <v>&lt;EN:AnalyteIdentification&gt;&lt;EN:AnalyteCode&gt;3014&lt;/EN:AnalyteCode&gt;&lt;/EN:AnalyteIdentification&gt;&lt;EN:AnalysisResult&gt;&lt;EN:Result&gt;DATA MISSING&lt;/EN:Result&gt;&lt;/EN:AnalysisResult&gt;&lt;EN:QAQCSummary&gt;DATA MISSING&lt;/EN:QAQCSummary&gt;&lt;/EN:AnalysisResultInformation&gt;</v>
      </c>
      <c r="AO18" s="5" t="str">
        <f t="shared" si="8"/>
        <v>&lt;/EN:Sample&gt;</v>
      </c>
      <c r="AP18" s="5" t="str">
        <f t="shared" si="9"/>
        <v>&lt;EN:eDWR xmlns:EN="urn:us:net:exchangenetwork" xmlns:facid="http://www.epa.gov/xml" xmlns:xsi="http://www.w3.org/2001/XMLSchema-instance" xsi:schemaLocation="urn:us:net:exchangenetwork http://10.16.11.45:8080/XMLSampling/Schemas/SDWIS_eDWR_v2.0.xsd"&gt;</v>
      </c>
      <c r="AQ18" t="str">
        <f t="shared" si="9"/>
        <v>&lt;EN:Submission&gt;</v>
      </c>
      <c r="AR18" t="str">
        <f t="shared" si="9"/>
        <v>&lt;EN:LabReport&gt;</v>
      </c>
      <c r="AS18" t="str">
        <f t="shared" si="9"/>
        <v>&lt;EN:LabIdentification&gt;</v>
      </c>
      <c r="AT18" t="str">
        <f t="shared" si="9"/>
        <v>&lt;EN:LabAccreditation&gt;</v>
      </c>
      <c r="AU18" t="str">
        <f t="shared" si="10"/>
        <v>DATA MISSING</v>
      </c>
      <c r="AV18" t="str">
        <f t="shared" si="11"/>
        <v>&lt;EN:LabAccreditationAuthorityName&gt;STATE&lt;/EN:LabAccreditationAuthorityName&gt;</v>
      </c>
      <c r="AW18" t="str">
        <f t="shared" si="11"/>
        <v>&lt;/EN:LabAccreditation&gt;</v>
      </c>
      <c r="AX18" t="str">
        <f t="shared" si="11"/>
        <v>&lt;/EN:LabIdentification&gt;</v>
      </c>
      <c r="AY18" t="str">
        <f t="shared" si="11"/>
        <v>&lt;EN:Sample&gt;</v>
      </c>
      <c r="AZ18" t="str">
        <f t="shared" si="11"/>
        <v>&lt;EN:SampleIdentification&gt;</v>
      </c>
      <c r="BA18">
        <f t="shared" si="12"/>
      </c>
      <c r="BB18" t="str">
        <f t="shared" si="13"/>
        <v>DATA MISSING</v>
      </c>
      <c r="BC18" t="str">
        <f t="shared" si="14"/>
        <v>DATA MISSING</v>
      </c>
      <c r="BD18" t="str">
        <f t="shared" si="15"/>
        <v>DATA MISSING</v>
      </c>
      <c r="BE18" t="str">
        <f t="shared" si="16"/>
        <v>DATA MISSING</v>
      </c>
      <c r="BF18" t="str">
        <f t="shared" si="17"/>
        <v>DATA MISSING</v>
      </c>
      <c r="BG18" t="str">
        <f t="shared" si="18"/>
        <v>DATA MISSING</v>
      </c>
      <c r="BH18">
        <f t="shared" si="19"/>
      </c>
      <c r="BI18">
        <f t="shared" si="20"/>
      </c>
      <c r="BJ18">
        <f t="shared" si="21"/>
      </c>
      <c r="BK18">
        <f t="shared" si="22"/>
      </c>
      <c r="BL18">
        <f t="shared" si="23"/>
      </c>
      <c r="BM18">
        <f t="shared" si="24"/>
      </c>
      <c r="BN18">
        <f t="shared" si="24"/>
      </c>
      <c r="BO18">
        <f t="shared" si="24"/>
      </c>
      <c r="BP18">
        <f t="shared" si="25"/>
      </c>
      <c r="BQ18">
        <f t="shared" si="26"/>
      </c>
      <c r="BR18">
        <f t="shared" si="27"/>
      </c>
      <c r="BS18" t="str">
        <f t="shared" si="28"/>
        <v>DATA MISSING</v>
      </c>
      <c r="BT18">
        <f t="shared" si="29"/>
      </c>
      <c r="BU18">
        <f t="shared" si="30"/>
      </c>
      <c r="BV18">
        <f t="shared" si="31"/>
      </c>
      <c r="BW18">
        <f t="shared" si="32"/>
      </c>
      <c r="BX18">
        <f t="shared" si="33"/>
      </c>
      <c r="BY18">
        <f t="shared" si="34"/>
      </c>
      <c r="BZ18">
        <f t="shared" si="35"/>
      </c>
      <c r="CA18">
        <f t="shared" si="36"/>
      </c>
      <c r="CB18">
        <f t="shared" si="37"/>
      </c>
      <c r="CC18">
        <f t="shared" si="38"/>
      </c>
      <c r="CD18">
        <f t="shared" si="39"/>
      </c>
      <c r="CE18" t="str">
        <f t="shared" si="40"/>
        <v>&lt;EN:StateClassificationCode&gt;TC&lt;/EN:StateClassificationCode&gt;</v>
      </c>
      <c r="CF18" t="str">
        <f t="shared" si="40"/>
        <v>&lt;/EN:SampleIdentification&gt;</v>
      </c>
      <c r="CG18" t="str">
        <f t="shared" si="40"/>
        <v>&lt;EN:SampleLocationIdentification&gt;</v>
      </c>
      <c r="CH18" t="str">
        <f t="shared" si="41"/>
        <v>DATA MISSING</v>
      </c>
      <c r="CI18">
        <f t="shared" si="42"/>
      </c>
      <c r="CJ18">
        <f t="shared" si="43"/>
      </c>
      <c r="CK18" t="str">
        <f t="shared" si="44"/>
        <v>&lt;/EN:SampleLocationIdentification&gt;</v>
      </c>
      <c r="CL18" t="str">
        <f t="shared" si="45"/>
        <v>&lt;EN:AnalysisResultInformation&gt;</v>
      </c>
      <c r="CM18" t="str">
        <f t="shared" si="46"/>
        <v>&lt;EN:LabAnalysisIdentification&gt;</v>
      </c>
      <c r="CN18" t="str">
        <f t="shared" si="47"/>
        <v>&lt;EN:LabAccreditation&gt;</v>
      </c>
      <c r="CO18" t="str">
        <f t="shared" si="48"/>
        <v>DATA MISSING</v>
      </c>
      <c r="CP18" t="str">
        <f t="shared" si="49"/>
        <v>&lt;EN:LabAccreditationAuthorityName&gt;STATE&lt;/EN:LabAccreditationAuthorityName&gt;</v>
      </c>
      <c r="CQ18" t="str">
        <f t="shared" si="50"/>
        <v>&lt;/EN:LabAccreditation&gt;</v>
      </c>
      <c r="CR18" t="str">
        <f t="shared" si="51"/>
        <v>&lt;EN:SampleAnalyticalMethod&gt;</v>
      </c>
      <c r="CS18" t="str">
        <f t="shared" si="52"/>
        <v>&lt;EN:MethodIdentifier&gt;9223B-PA&lt;/EN:MethodIdentifier&gt;</v>
      </c>
      <c r="CT18" t="str">
        <f t="shared" si="53"/>
        <v>&lt;/EN:SampleAnalyticalMethod&gt;</v>
      </c>
      <c r="CU18" t="str">
        <f t="shared" si="54"/>
        <v>&lt;EN:SampleAnalyzedMeasure&gt;</v>
      </c>
      <c r="CV18" t="str">
        <f t="shared" si="55"/>
        <v>&lt;EN:MeasurementValue&gt;100&lt;/EN:MeasurementValue&gt;</v>
      </c>
      <c r="CW18" t="str">
        <f t="shared" si="56"/>
        <v>&lt;EN:MeasurementUnit&gt;ML&lt;/EN:MeasurementUnit&gt;</v>
      </c>
      <c r="CX18" t="str">
        <f t="shared" si="57"/>
        <v>&lt;/EN:SampleAnalyzedMeasure&gt;</v>
      </c>
      <c r="CY18">
        <f t="shared" si="58"/>
      </c>
      <c r="CZ18">
        <f t="shared" si="59"/>
      </c>
      <c r="DA18" t="str">
        <f t="shared" si="60"/>
        <v>&lt;/EN:LabAnalysisIdentification&gt;</v>
      </c>
      <c r="DB18" t="str">
        <f t="shared" si="61"/>
        <v>&lt;EN:AnalyteIdentification&gt;</v>
      </c>
      <c r="DC18" t="str">
        <f t="shared" si="62"/>
        <v>&lt;EN:AnalyteCode&gt;3100&lt;/EN:AnalyteCode&gt;</v>
      </c>
      <c r="DD18" t="str">
        <f t="shared" si="63"/>
        <v>&lt;/EN:AnalyteIdentification&gt;</v>
      </c>
      <c r="DE18" t="str">
        <f t="shared" si="64"/>
        <v>&lt;EN:AnalysisResult&gt;</v>
      </c>
      <c r="DF18" t="str">
        <f t="shared" si="65"/>
        <v>&lt;EN:Result&gt;</v>
      </c>
      <c r="DG18" t="str">
        <f t="shared" si="66"/>
        <v>DATA MISSING</v>
      </c>
      <c r="DH18" t="str">
        <f t="shared" si="67"/>
        <v>&lt;/EN:Result&gt;</v>
      </c>
      <c r="DI18" t="str">
        <f t="shared" si="68"/>
        <v>&lt;/EN:AnalysisResult&gt;</v>
      </c>
      <c r="DJ18" t="str">
        <f t="shared" si="69"/>
        <v>&lt;EN:QAQCSummary&gt;</v>
      </c>
      <c r="DK18" t="str">
        <f t="shared" si="70"/>
        <v>DATA MISSING</v>
      </c>
      <c r="DL18">
        <f t="shared" si="71"/>
      </c>
      <c r="DM18" t="str">
        <f t="shared" si="72"/>
        <v>&lt;/EN:QAQCSummary&gt;</v>
      </c>
      <c r="DN18" t="str">
        <f t="shared" si="73"/>
        <v>&lt;/EN:AnalysisResultInformation&gt;</v>
      </c>
      <c r="DO18" t="str">
        <f t="shared" si="74"/>
        <v>&lt;EN:AnalysisResultInformation&gt;</v>
      </c>
      <c r="DP18" t="str">
        <f t="shared" si="75"/>
        <v>&lt;EN:LabAnalysisIdentification&gt;</v>
      </c>
      <c r="DQ18" t="str">
        <f t="shared" si="76"/>
        <v>&lt;EN:LabAccreditation&gt;</v>
      </c>
      <c r="DR18" t="str">
        <f t="shared" si="77"/>
        <v>DATA MISSING</v>
      </c>
      <c r="DS18" t="str">
        <f t="shared" si="78"/>
        <v>&lt;EN:LabAccreditationAuthorityName&gt;STATE&lt;/EN:LabAccreditationAuthorityName&gt;</v>
      </c>
      <c r="DT18" t="str">
        <f t="shared" si="79"/>
        <v>&lt;/EN:LabAccreditation&gt;</v>
      </c>
      <c r="DU18" t="str">
        <f t="shared" si="80"/>
        <v>&lt;EN:SampleAnalyticalMethod&gt;</v>
      </c>
      <c r="DV18" t="str">
        <f t="shared" si="81"/>
        <v>&lt;EN:MethodIdentifier&gt;9223B-PA&lt;/EN:MethodIdentifier&gt;</v>
      </c>
      <c r="DW18" t="str">
        <f t="shared" si="82"/>
        <v>&lt;/EN:SampleAnalyticalMethod&gt;</v>
      </c>
      <c r="DX18" t="str">
        <f t="shared" si="83"/>
        <v>&lt;EN:SampleAnalyzedMeasure&gt;</v>
      </c>
      <c r="DY18" t="str">
        <f t="shared" si="84"/>
        <v>&lt;EN:MeasurementValue&gt;100&lt;/EN:MeasurementValue&gt;</v>
      </c>
      <c r="DZ18" t="str">
        <f t="shared" si="85"/>
        <v>&lt;EN:MeasurementUnit&gt;ML&lt;/EN:MeasurementUnit&gt;</v>
      </c>
      <c r="EA18" t="str">
        <f t="shared" si="86"/>
        <v>&lt;/EN:SampleAnalyzedMeasure&gt;</v>
      </c>
      <c r="EB18">
        <f t="shared" si="87"/>
      </c>
      <c r="EC18">
        <f t="shared" si="88"/>
      </c>
      <c r="ED18" t="str">
        <f t="shared" si="89"/>
        <v>&lt;/EN:LabAnalysisIdentification&gt;</v>
      </c>
      <c r="EE18" t="str">
        <f t="shared" si="90"/>
        <v>&lt;EN:AnalyteIdentification&gt;</v>
      </c>
      <c r="EF18" t="str">
        <f t="shared" si="91"/>
        <v>&lt;EN:AnalyteCode&gt;3014&lt;/EN:AnalyteCode&gt;</v>
      </c>
      <c r="EG18" t="str">
        <f t="shared" si="92"/>
        <v>&lt;/EN:AnalyteIdentification&gt;</v>
      </c>
      <c r="EH18" t="str">
        <f t="shared" si="93"/>
        <v>&lt;EN:AnalysisResult&gt;</v>
      </c>
      <c r="EI18" t="str">
        <f t="shared" si="94"/>
        <v>&lt;EN:Result&gt;</v>
      </c>
      <c r="EJ18" t="str">
        <f t="shared" si="95"/>
        <v>DATA MISSING</v>
      </c>
      <c r="EK18" t="str">
        <f t="shared" si="96"/>
        <v>&lt;/EN:Result&gt;</v>
      </c>
      <c r="EL18" t="str">
        <f t="shared" si="97"/>
        <v>&lt;/EN:AnalysisResult&gt;</v>
      </c>
      <c r="EM18" t="str">
        <f t="shared" si="98"/>
        <v>&lt;EN:QAQCSummary&gt;</v>
      </c>
      <c r="EN18" t="str">
        <f t="shared" si="99"/>
        <v>DATA MISSING</v>
      </c>
      <c r="EO18">
        <f t="shared" si="100"/>
      </c>
      <c r="EP18" t="str">
        <f t="shared" si="101"/>
        <v>&lt;/EN:QAQCSummary&gt;</v>
      </c>
      <c r="EQ18" t="str">
        <f t="shared" si="102"/>
        <v>&lt;/EN:AnalysisResultInformation&gt;</v>
      </c>
      <c r="ER18" t="str">
        <f t="shared" si="103"/>
        <v>&lt;/EN:Sample&gt;</v>
      </c>
      <c r="ES18" t="str">
        <f t="shared" si="103"/>
        <v>&lt;/EN:LabReport&gt;</v>
      </c>
      <c r="ET18" t="str">
        <f t="shared" si="103"/>
        <v>&lt;/EN:Submission&gt;</v>
      </c>
      <c r="EU18" t="str">
        <f t="shared" si="103"/>
        <v>&lt;/EN:eDWR&gt;</v>
      </c>
    </row>
    <row r="19" spans="1:151" ht="15">
      <c r="A19" s="75"/>
      <c r="B19" s="76"/>
      <c r="C19" s="77"/>
      <c r="D19" s="76"/>
      <c r="E19" s="76"/>
      <c r="F19" s="78"/>
      <c r="G19" s="84"/>
      <c r="H19" s="76"/>
      <c r="I19" s="76"/>
      <c r="J19" s="76"/>
      <c r="K19" s="80"/>
      <c r="L19" s="81"/>
      <c r="M19" s="82"/>
      <c r="N19" s="83"/>
      <c r="O19" s="83"/>
      <c r="P19" s="82"/>
      <c r="Q19" s="77"/>
      <c r="R19" s="80"/>
      <c r="S19" s="76"/>
      <c r="T19" s="81"/>
      <c r="U19" s="76"/>
      <c r="V19" s="76"/>
      <c r="W19" s="77"/>
      <c r="X19" s="77"/>
      <c r="Y19" s="76"/>
      <c r="Z19" s="76"/>
      <c r="AA19" s="77"/>
      <c r="AB19" s="76"/>
      <c r="AC19" s="76"/>
      <c r="AD19" s="76"/>
      <c r="AE19" s="77"/>
      <c r="AF19" s="76"/>
      <c r="AG19">
        <f t="shared" si="0"/>
      </c>
      <c r="AH19" s="5" t="str">
        <f t="shared" si="1"/>
        <v>&lt;EN:Sample&gt;&lt;EN:SampleIdentification&gt;DATA MISSINGDATA MISSINGDATA MISSINGDATA MISSINGDATA MISSINGDATA MISSING</v>
      </c>
      <c r="AI19" s="5" t="str">
        <f t="shared" si="2"/>
        <v>DATA MISSING&lt;EN:StateClassificationCode&gt;TC&lt;/EN:StateClassificationCode&gt;&lt;/EN:SampleIdentification&gt;</v>
      </c>
      <c r="AJ19" s="5" t="str">
        <f t="shared" si="3"/>
        <v>&lt;EN:SampleLocationIdentification&gt;DATA MISSING&lt;/EN:SampleLocationIdentification&gt;</v>
      </c>
      <c r="AK19"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19"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19"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19" s="5" t="str">
        <f t="shared" si="7"/>
        <v>&lt;EN:AnalyteIdentification&gt;&lt;EN:AnalyteCode&gt;3014&lt;/EN:AnalyteCode&gt;&lt;/EN:AnalyteIdentification&gt;&lt;EN:AnalysisResult&gt;&lt;EN:Result&gt;DATA MISSING&lt;/EN:Result&gt;&lt;/EN:AnalysisResult&gt;&lt;EN:QAQCSummary&gt;DATA MISSING&lt;/EN:QAQCSummary&gt;&lt;/EN:AnalysisResultInformation&gt;</v>
      </c>
      <c r="AO19" s="5" t="str">
        <f t="shared" si="8"/>
        <v>&lt;/EN:Sample&gt;</v>
      </c>
      <c r="AP19" s="5" t="str">
        <f t="shared" si="9"/>
        <v>&lt;EN:eDWR xmlns:EN="urn:us:net:exchangenetwork" xmlns:facid="http://www.epa.gov/xml" xmlns:xsi="http://www.w3.org/2001/XMLSchema-instance" xsi:schemaLocation="urn:us:net:exchangenetwork http://10.16.11.45:8080/XMLSampling/Schemas/SDWIS_eDWR_v2.0.xsd"&gt;</v>
      </c>
      <c r="AQ19" t="str">
        <f t="shared" si="9"/>
        <v>&lt;EN:Submission&gt;</v>
      </c>
      <c r="AR19" t="str">
        <f t="shared" si="9"/>
        <v>&lt;EN:LabReport&gt;</v>
      </c>
      <c r="AS19" t="str">
        <f t="shared" si="9"/>
        <v>&lt;EN:LabIdentification&gt;</v>
      </c>
      <c r="AT19" t="str">
        <f t="shared" si="9"/>
        <v>&lt;EN:LabAccreditation&gt;</v>
      </c>
      <c r="AU19" t="str">
        <f t="shared" si="10"/>
        <v>DATA MISSING</v>
      </c>
      <c r="AV19" t="str">
        <f t="shared" si="11"/>
        <v>&lt;EN:LabAccreditationAuthorityName&gt;STATE&lt;/EN:LabAccreditationAuthorityName&gt;</v>
      </c>
      <c r="AW19" t="str">
        <f t="shared" si="11"/>
        <v>&lt;/EN:LabAccreditation&gt;</v>
      </c>
      <c r="AX19" t="str">
        <f t="shared" si="11"/>
        <v>&lt;/EN:LabIdentification&gt;</v>
      </c>
      <c r="AY19" t="str">
        <f t="shared" si="11"/>
        <v>&lt;EN:Sample&gt;</v>
      </c>
      <c r="AZ19" t="str">
        <f t="shared" si="11"/>
        <v>&lt;EN:SampleIdentification&gt;</v>
      </c>
      <c r="BA19">
        <f t="shared" si="12"/>
      </c>
      <c r="BB19" t="str">
        <f t="shared" si="13"/>
        <v>DATA MISSING</v>
      </c>
      <c r="BC19" t="str">
        <f t="shared" si="14"/>
        <v>DATA MISSING</v>
      </c>
      <c r="BD19" t="str">
        <f t="shared" si="15"/>
        <v>DATA MISSING</v>
      </c>
      <c r="BE19" t="str">
        <f t="shared" si="16"/>
        <v>DATA MISSING</v>
      </c>
      <c r="BF19" t="str">
        <f t="shared" si="17"/>
        <v>DATA MISSING</v>
      </c>
      <c r="BG19" t="str">
        <f t="shared" si="18"/>
        <v>DATA MISSING</v>
      </c>
      <c r="BH19">
        <f t="shared" si="19"/>
      </c>
      <c r="BI19">
        <f t="shared" si="20"/>
      </c>
      <c r="BJ19">
        <f t="shared" si="21"/>
      </c>
      <c r="BK19">
        <f t="shared" si="22"/>
      </c>
      <c r="BL19">
        <f t="shared" si="23"/>
      </c>
      <c r="BM19">
        <f t="shared" si="24"/>
      </c>
      <c r="BN19">
        <f t="shared" si="24"/>
      </c>
      <c r="BO19">
        <f t="shared" si="24"/>
      </c>
      <c r="BP19">
        <f t="shared" si="25"/>
      </c>
      <c r="BQ19">
        <f t="shared" si="26"/>
      </c>
      <c r="BR19">
        <f t="shared" si="27"/>
      </c>
      <c r="BS19" t="str">
        <f t="shared" si="28"/>
        <v>DATA MISSING</v>
      </c>
      <c r="BT19">
        <f t="shared" si="29"/>
      </c>
      <c r="BU19">
        <f t="shared" si="30"/>
      </c>
      <c r="BV19">
        <f t="shared" si="31"/>
      </c>
      <c r="BW19">
        <f t="shared" si="32"/>
      </c>
      <c r="BX19">
        <f t="shared" si="33"/>
      </c>
      <c r="BY19">
        <f t="shared" si="34"/>
      </c>
      <c r="BZ19">
        <f t="shared" si="35"/>
      </c>
      <c r="CA19">
        <f t="shared" si="36"/>
      </c>
      <c r="CB19">
        <f t="shared" si="37"/>
      </c>
      <c r="CC19">
        <f t="shared" si="38"/>
      </c>
      <c r="CD19">
        <f t="shared" si="39"/>
      </c>
      <c r="CE19" t="str">
        <f t="shared" si="40"/>
        <v>&lt;EN:StateClassificationCode&gt;TC&lt;/EN:StateClassificationCode&gt;</v>
      </c>
      <c r="CF19" t="str">
        <f t="shared" si="40"/>
        <v>&lt;/EN:SampleIdentification&gt;</v>
      </c>
      <c r="CG19" t="str">
        <f t="shared" si="40"/>
        <v>&lt;EN:SampleLocationIdentification&gt;</v>
      </c>
      <c r="CH19" t="str">
        <f t="shared" si="41"/>
        <v>DATA MISSING</v>
      </c>
      <c r="CI19">
        <f t="shared" si="42"/>
      </c>
      <c r="CJ19">
        <f t="shared" si="43"/>
      </c>
      <c r="CK19" t="str">
        <f t="shared" si="44"/>
        <v>&lt;/EN:SampleLocationIdentification&gt;</v>
      </c>
      <c r="CL19" t="str">
        <f t="shared" si="45"/>
        <v>&lt;EN:AnalysisResultInformation&gt;</v>
      </c>
      <c r="CM19" t="str">
        <f t="shared" si="46"/>
        <v>&lt;EN:LabAnalysisIdentification&gt;</v>
      </c>
      <c r="CN19" t="str">
        <f t="shared" si="47"/>
        <v>&lt;EN:LabAccreditation&gt;</v>
      </c>
      <c r="CO19" t="str">
        <f t="shared" si="48"/>
        <v>DATA MISSING</v>
      </c>
      <c r="CP19" t="str">
        <f t="shared" si="49"/>
        <v>&lt;EN:LabAccreditationAuthorityName&gt;STATE&lt;/EN:LabAccreditationAuthorityName&gt;</v>
      </c>
      <c r="CQ19" t="str">
        <f t="shared" si="50"/>
        <v>&lt;/EN:LabAccreditation&gt;</v>
      </c>
      <c r="CR19" t="str">
        <f t="shared" si="51"/>
        <v>&lt;EN:SampleAnalyticalMethod&gt;</v>
      </c>
      <c r="CS19" t="str">
        <f t="shared" si="52"/>
        <v>&lt;EN:MethodIdentifier&gt;9223B-PA&lt;/EN:MethodIdentifier&gt;</v>
      </c>
      <c r="CT19" t="str">
        <f t="shared" si="53"/>
        <v>&lt;/EN:SampleAnalyticalMethod&gt;</v>
      </c>
      <c r="CU19" t="str">
        <f t="shared" si="54"/>
        <v>&lt;EN:SampleAnalyzedMeasure&gt;</v>
      </c>
      <c r="CV19" t="str">
        <f t="shared" si="55"/>
        <v>&lt;EN:MeasurementValue&gt;100&lt;/EN:MeasurementValue&gt;</v>
      </c>
      <c r="CW19" t="str">
        <f t="shared" si="56"/>
        <v>&lt;EN:MeasurementUnit&gt;ML&lt;/EN:MeasurementUnit&gt;</v>
      </c>
      <c r="CX19" t="str">
        <f t="shared" si="57"/>
        <v>&lt;/EN:SampleAnalyzedMeasure&gt;</v>
      </c>
      <c r="CY19">
        <f t="shared" si="58"/>
      </c>
      <c r="CZ19">
        <f t="shared" si="59"/>
      </c>
      <c r="DA19" t="str">
        <f t="shared" si="60"/>
        <v>&lt;/EN:LabAnalysisIdentification&gt;</v>
      </c>
      <c r="DB19" t="str">
        <f t="shared" si="61"/>
        <v>&lt;EN:AnalyteIdentification&gt;</v>
      </c>
      <c r="DC19" t="str">
        <f t="shared" si="62"/>
        <v>&lt;EN:AnalyteCode&gt;3100&lt;/EN:AnalyteCode&gt;</v>
      </c>
      <c r="DD19" t="str">
        <f t="shared" si="63"/>
        <v>&lt;/EN:AnalyteIdentification&gt;</v>
      </c>
      <c r="DE19" t="str">
        <f t="shared" si="64"/>
        <v>&lt;EN:AnalysisResult&gt;</v>
      </c>
      <c r="DF19" t="str">
        <f t="shared" si="65"/>
        <v>&lt;EN:Result&gt;</v>
      </c>
      <c r="DG19" t="str">
        <f t="shared" si="66"/>
        <v>DATA MISSING</v>
      </c>
      <c r="DH19" t="str">
        <f t="shared" si="67"/>
        <v>&lt;/EN:Result&gt;</v>
      </c>
      <c r="DI19" t="str">
        <f t="shared" si="68"/>
        <v>&lt;/EN:AnalysisResult&gt;</v>
      </c>
      <c r="DJ19" t="str">
        <f t="shared" si="69"/>
        <v>&lt;EN:QAQCSummary&gt;</v>
      </c>
      <c r="DK19" t="str">
        <f t="shared" si="70"/>
        <v>DATA MISSING</v>
      </c>
      <c r="DL19">
        <f t="shared" si="71"/>
      </c>
      <c r="DM19" t="str">
        <f t="shared" si="72"/>
        <v>&lt;/EN:QAQCSummary&gt;</v>
      </c>
      <c r="DN19" t="str">
        <f t="shared" si="73"/>
        <v>&lt;/EN:AnalysisResultInformation&gt;</v>
      </c>
      <c r="DO19" t="str">
        <f t="shared" si="74"/>
        <v>&lt;EN:AnalysisResultInformation&gt;</v>
      </c>
      <c r="DP19" t="str">
        <f t="shared" si="75"/>
        <v>&lt;EN:LabAnalysisIdentification&gt;</v>
      </c>
      <c r="DQ19" t="str">
        <f t="shared" si="76"/>
        <v>&lt;EN:LabAccreditation&gt;</v>
      </c>
      <c r="DR19" t="str">
        <f t="shared" si="77"/>
        <v>DATA MISSING</v>
      </c>
      <c r="DS19" t="str">
        <f t="shared" si="78"/>
        <v>&lt;EN:LabAccreditationAuthorityName&gt;STATE&lt;/EN:LabAccreditationAuthorityName&gt;</v>
      </c>
      <c r="DT19" t="str">
        <f t="shared" si="79"/>
        <v>&lt;/EN:LabAccreditation&gt;</v>
      </c>
      <c r="DU19" t="str">
        <f t="shared" si="80"/>
        <v>&lt;EN:SampleAnalyticalMethod&gt;</v>
      </c>
      <c r="DV19" t="str">
        <f t="shared" si="81"/>
        <v>&lt;EN:MethodIdentifier&gt;9223B-PA&lt;/EN:MethodIdentifier&gt;</v>
      </c>
      <c r="DW19" t="str">
        <f t="shared" si="82"/>
        <v>&lt;/EN:SampleAnalyticalMethod&gt;</v>
      </c>
      <c r="DX19" t="str">
        <f t="shared" si="83"/>
        <v>&lt;EN:SampleAnalyzedMeasure&gt;</v>
      </c>
      <c r="DY19" t="str">
        <f t="shared" si="84"/>
        <v>&lt;EN:MeasurementValue&gt;100&lt;/EN:MeasurementValue&gt;</v>
      </c>
      <c r="DZ19" t="str">
        <f t="shared" si="85"/>
        <v>&lt;EN:MeasurementUnit&gt;ML&lt;/EN:MeasurementUnit&gt;</v>
      </c>
      <c r="EA19" t="str">
        <f t="shared" si="86"/>
        <v>&lt;/EN:SampleAnalyzedMeasure&gt;</v>
      </c>
      <c r="EB19">
        <f t="shared" si="87"/>
      </c>
      <c r="EC19">
        <f t="shared" si="88"/>
      </c>
      <c r="ED19" t="str">
        <f t="shared" si="89"/>
        <v>&lt;/EN:LabAnalysisIdentification&gt;</v>
      </c>
      <c r="EE19" t="str">
        <f t="shared" si="90"/>
        <v>&lt;EN:AnalyteIdentification&gt;</v>
      </c>
      <c r="EF19" t="str">
        <f t="shared" si="91"/>
        <v>&lt;EN:AnalyteCode&gt;3014&lt;/EN:AnalyteCode&gt;</v>
      </c>
      <c r="EG19" t="str">
        <f t="shared" si="92"/>
        <v>&lt;/EN:AnalyteIdentification&gt;</v>
      </c>
      <c r="EH19" t="str">
        <f t="shared" si="93"/>
        <v>&lt;EN:AnalysisResult&gt;</v>
      </c>
      <c r="EI19" t="str">
        <f t="shared" si="94"/>
        <v>&lt;EN:Result&gt;</v>
      </c>
      <c r="EJ19" t="str">
        <f t="shared" si="95"/>
        <v>DATA MISSING</v>
      </c>
      <c r="EK19" t="str">
        <f t="shared" si="96"/>
        <v>&lt;/EN:Result&gt;</v>
      </c>
      <c r="EL19" t="str">
        <f t="shared" si="97"/>
        <v>&lt;/EN:AnalysisResult&gt;</v>
      </c>
      <c r="EM19" t="str">
        <f t="shared" si="98"/>
        <v>&lt;EN:QAQCSummary&gt;</v>
      </c>
      <c r="EN19" t="str">
        <f t="shared" si="99"/>
        <v>DATA MISSING</v>
      </c>
      <c r="EO19">
        <f t="shared" si="100"/>
      </c>
      <c r="EP19" t="str">
        <f t="shared" si="101"/>
        <v>&lt;/EN:QAQCSummary&gt;</v>
      </c>
      <c r="EQ19" t="str">
        <f t="shared" si="102"/>
        <v>&lt;/EN:AnalysisResultInformation&gt;</v>
      </c>
      <c r="ER19" t="str">
        <f t="shared" si="103"/>
        <v>&lt;/EN:Sample&gt;</v>
      </c>
      <c r="ES19" t="str">
        <f t="shared" si="103"/>
        <v>&lt;/EN:LabReport&gt;</v>
      </c>
      <c r="ET19" t="str">
        <f t="shared" si="103"/>
        <v>&lt;/EN:Submission&gt;</v>
      </c>
      <c r="EU19" t="str">
        <f t="shared" si="103"/>
        <v>&lt;/EN:eDWR&gt;</v>
      </c>
    </row>
    <row r="20" spans="1:151" ht="15">
      <c r="A20" s="75"/>
      <c r="B20" s="76"/>
      <c r="C20" s="77"/>
      <c r="D20" s="76"/>
      <c r="E20" s="76"/>
      <c r="F20" s="78"/>
      <c r="G20" s="84"/>
      <c r="H20" s="76"/>
      <c r="I20" s="76"/>
      <c r="J20" s="76"/>
      <c r="K20" s="80"/>
      <c r="L20" s="81"/>
      <c r="M20" s="82"/>
      <c r="N20" s="83"/>
      <c r="O20" s="83"/>
      <c r="P20" s="82"/>
      <c r="Q20" s="77"/>
      <c r="R20" s="80"/>
      <c r="S20" s="76"/>
      <c r="T20" s="81"/>
      <c r="U20" s="76"/>
      <c r="V20" s="76"/>
      <c r="W20" s="77"/>
      <c r="X20" s="77"/>
      <c r="Y20" s="76"/>
      <c r="Z20" s="76"/>
      <c r="AA20" s="77"/>
      <c r="AB20" s="76"/>
      <c r="AC20" s="76"/>
      <c r="AD20" s="76"/>
      <c r="AE20" s="77"/>
      <c r="AF20" s="76"/>
      <c r="AG20">
        <f t="shared" si="0"/>
      </c>
      <c r="AH20" s="5" t="str">
        <f t="shared" si="1"/>
        <v>&lt;EN:Sample&gt;&lt;EN:SampleIdentification&gt;DATA MISSINGDATA MISSINGDATA MISSINGDATA MISSINGDATA MISSINGDATA MISSING</v>
      </c>
      <c r="AI20" s="5" t="str">
        <f t="shared" si="2"/>
        <v>DATA MISSING&lt;EN:StateClassificationCode&gt;TC&lt;/EN:StateClassificationCode&gt;&lt;/EN:SampleIdentification&gt;</v>
      </c>
      <c r="AJ20" s="5" t="str">
        <f t="shared" si="3"/>
        <v>&lt;EN:SampleLocationIdentification&gt;DATA MISSING&lt;/EN:SampleLocationIdentification&gt;</v>
      </c>
      <c r="AK20"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0"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0"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0" s="5" t="str">
        <f t="shared" si="7"/>
        <v>&lt;EN:AnalyteIdentification&gt;&lt;EN:AnalyteCode&gt;3014&lt;/EN:AnalyteCode&gt;&lt;/EN:AnalyteIdentification&gt;&lt;EN:AnalysisResult&gt;&lt;EN:Result&gt;DATA MISSING&lt;/EN:Result&gt;&lt;/EN:AnalysisResult&gt;&lt;EN:QAQCSummary&gt;DATA MISSING&lt;/EN:QAQCSummary&gt;&lt;/EN:AnalysisResultInformation&gt;</v>
      </c>
      <c r="AO20" s="5" t="str">
        <f t="shared" si="8"/>
        <v>&lt;/EN:Sample&gt;</v>
      </c>
      <c r="AP20" s="5" t="str">
        <f t="shared" si="9"/>
        <v>&lt;EN:eDWR xmlns:EN="urn:us:net:exchangenetwork" xmlns:facid="http://www.epa.gov/xml" xmlns:xsi="http://www.w3.org/2001/XMLSchema-instance" xsi:schemaLocation="urn:us:net:exchangenetwork http://10.16.11.45:8080/XMLSampling/Schemas/SDWIS_eDWR_v2.0.xsd"&gt;</v>
      </c>
      <c r="AQ20" t="str">
        <f t="shared" si="9"/>
        <v>&lt;EN:Submission&gt;</v>
      </c>
      <c r="AR20" t="str">
        <f t="shared" si="9"/>
        <v>&lt;EN:LabReport&gt;</v>
      </c>
      <c r="AS20" t="str">
        <f t="shared" si="9"/>
        <v>&lt;EN:LabIdentification&gt;</v>
      </c>
      <c r="AT20" t="str">
        <f t="shared" si="9"/>
        <v>&lt;EN:LabAccreditation&gt;</v>
      </c>
      <c r="AU20" t="str">
        <f t="shared" si="10"/>
        <v>DATA MISSING</v>
      </c>
      <c r="AV20" t="str">
        <f t="shared" si="11"/>
        <v>&lt;EN:LabAccreditationAuthorityName&gt;STATE&lt;/EN:LabAccreditationAuthorityName&gt;</v>
      </c>
      <c r="AW20" t="str">
        <f t="shared" si="11"/>
        <v>&lt;/EN:LabAccreditation&gt;</v>
      </c>
      <c r="AX20" t="str">
        <f t="shared" si="11"/>
        <v>&lt;/EN:LabIdentification&gt;</v>
      </c>
      <c r="AY20" t="str">
        <f t="shared" si="11"/>
        <v>&lt;EN:Sample&gt;</v>
      </c>
      <c r="AZ20" t="str">
        <f t="shared" si="11"/>
        <v>&lt;EN:SampleIdentification&gt;</v>
      </c>
      <c r="BA20">
        <f t="shared" si="12"/>
      </c>
      <c r="BB20" t="str">
        <f t="shared" si="13"/>
        <v>DATA MISSING</v>
      </c>
      <c r="BC20" t="str">
        <f t="shared" si="14"/>
        <v>DATA MISSING</v>
      </c>
      <c r="BD20" t="str">
        <f t="shared" si="15"/>
        <v>DATA MISSING</v>
      </c>
      <c r="BE20" t="str">
        <f t="shared" si="16"/>
        <v>DATA MISSING</v>
      </c>
      <c r="BF20" t="str">
        <f t="shared" si="17"/>
        <v>DATA MISSING</v>
      </c>
      <c r="BG20" t="str">
        <f t="shared" si="18"/>
        <v>DATA MISSING</v>
      </c>
      <c r="BH20">
        <f t="shared" si="19"/>
      </c>
      <c r="BI20">
        <f t="shared" si="20"/>
      </c>
      <c r="BJ20">
        <f t="shared" si="21"/>
      </c>
      <c r="BK20">
        <f t="shared" si="22"/>
      </c>
      <c r="BL20">
        <f t="shared" si="23"/>
      </c>
      <c r="BM20">
        <f t="shared" si="24"/>
      </c>
      <c r="BN20">
        <f t="shared" si="24"/>
      </c>
      <c r="BO20">
        <f t="shared" si="24"/>
      </c>
      <c r="BP20">
        <f t="shared" si="25"/>
      </c>
      <c r="BQ20">
        <f t="shared" si="26"/>
      </c>
      <c r="BR20">
        <f t="shared" si="27"/>
      </c>
      <c r="BS20" t="str">
        <f t="shared" si="28"/>
        <v>DATA MISSING</v>
      </c>
      <c r="BT20">
        <f t="shared" si="29"/>
      </c>
      <c r="BU20">
        <f t="shared" si="30"/>
      </c>
      <c r="BV20">
        <f t="shared" si="31"/>
      </c>
      <c r="BW20">
        <f t="shared" si="32"/>
      </c>
      <c r="BX20">
        <f t="shared" si="33"/>
      </c>
      <c r="BY20">
        <f t="shared" si="34"/>
      </c>
      <c r="BZ20">
        <f t="shared" si="35"/>
      </c>
      <c r="CA20">
        <f t="shared" si="36"/>
      </c>
      <c r="CB20">
        <f t="shared" si="37"/>
      </c>
      <c r="CC20">
        <f t="shared" si="38"/>
      </c>
      <c r="CD20">
        <f t="shared" si="39"/>
      </c>
      <c r="CE20" t="str">
        <f t="shared" si="40"/>
        <v>&lt;EN:StateClassificationCode&gt;TC&lt;/EN:StateClassificationCode&gt;</v>
      </c>
      <c r="CF20" t="str">
        <f t="shared" si="40"/>
        <v>&lt;/EN:SampleIdentification&gt;</v>
      </c>
      <c r="CG20" t="str">
        <f t="shared" si="40"/>
        <v>&lt;EN:SampleLocationIdentification&gt;</v>
      </c>
      <c r="CH20" t="str">
        <f t="shared" si="41"/>
        <v>DATA MISSING</v>
      </c>
      <c r="CI20">
        <f t="shared" si="42"/>
      </c>
      <c r="CJ20">
        <f t="shared" si="43"/>
      </c>
      <c r="CK20" t="str">
        <f t="shared" si="44"/>
        <v>&lt;/EN:SampleLocationIdentification&gt;</v>
      </c>
      <c r="CL20" t="str">
        <f t="shared" si="45"/>
        <v>&lt;EN:AnalysisResultInformation&gt;</v>
      </c>
      <c r="CM20" t="str">
        <f t="shared" si="46"/>
        <v>&lt;EN:LabAnalysisIdentification&gt;</v>
      </c>
      <c r="CN20" t="str">
        <f t="shared" si="47"/>
        <v>&lt;EN:LabAccreditation&gt;</v>
      </c>
      <c r="CO20" t="str">
        <f t="shared" si="48"/>
        <v>DATA MISSING</v>
      </c>
      <c r="CP20" t="str">
        <f t="shared" si="49"/>
        <v>&lt;EN:LabAccreditationAuthorityName&gt;STATE&lt;/EN:LabAccreditationAuthorityName&gt;</v>
      </c>
      <c r="CQ20" t="str">
        <f t="shared" si="50"/>
        <v>&lt;/EN:LabAccreditation&gt;</v>
      </c>
      <c r="CR20" t="str">
        <f t="shared" si="51"/>
        <v>&lt;EN:SampleAnalyticalMethod&gt;</v>
      </c>
      <c r="CS20" t="str">
        <f t="shared" si="52"/>
        <v>&lt;EN:MethodIdentifier&gt;9223B-PA&lt;/EN:MethodIdentifier&gt;</v>
      </c>
      <c r="CT20" t="str">
        <f t="shared" si="53"/>
        <v>&lt;/EN:SampleAnalyticalMethod&gt;</v>
      </c>
      <c r="CU20" t="str">
        <f t="shared" si="54"/>
        <v>&lt;EN:SampleAnalyzedMeasure&gt;</v>
      </c>
      <c r="CV20" t="str">
        <f t="shared" si="55"/>
        <v>&lt;EN:MeasurementValue&gt;100&lt;/EN:MeasurementValue&gt;</v>
      </c>
      <c r="CW20" t="str">
        <f t="shared" si="56"/>
        <v>&lt;EN:MeasurementUnit&gt;ML&lt;/EN:MeasurementUnit&gt;</v>
      </c>
      <c r="CX20" t="str">
        <f t="shared" si="57"/>
        <v>&lt;/EN:SampleAnalyzedMeasure&gt;</v>
      </c>
      <c r="CY20">
        <f t="shared" si="58"/>
      </c>
      <c r="CZ20">
        <f t="shared" si="59"/>
      </c>
      <c r="DA20" t="str">
        <f t="shared" si="60"/>
        <v>&lt;/EN:LabAnalysisIdentification&gt;</v>
      </c>
      <c r="DB20" t="str">
        <f t="shared" si="61"/>
        <v>&lt;EN:AnalyteIdentification&gt;</v>
      </c>
      <c r="DC20" t="str">
        <f t="shared" si="62"/>
        <v>&lt;EN:AnalyteCode&gt;3100&lt;/EN:AnalyteCode&gt;</v>
      </c>
      <c r="DD20" t="str">
        <f t="shared" si="63"/>
        <v>&lt;/EN:AnalyteIdentification&gt;</v>
      </c>
      <c r="DE20" t="str">
        <f t="shared" si="64"/>
        <v>&lt;EN:AnalysisResult&gt;</v>
      </c>
      <c r="DF20" t="str">
        <f t="shared" si="65"/>
        <v>&lt;EN:Result&gt;</v>
      </c>
      <c r="DG20" t="str">
        <f t="shared" si="66"/>
        <v>DATA MISSING</v>
      </c>
      <c r="DH20" t="str">
        <f t="shared" si="67"/>
        <v>&lt;/EN:Result&gt;</v>
      </c>
      <c r="DI20" t="str">
        <f t="shared" si="68"/>
        <v>&lt;/EN:AnalysisResult&gt;</v>
      </c>
      <c r="DJ20" t="str">
        <f t="shared" si="69"/>
        <v>&lt;EN:QAQCSummary&gt;</v>
      </c>
      <c r="DK20" t="str">
        <f t="shared" si="70"/>
        <v>DATA MISSING</v>
      </c>
      <c r="DL20">
        <f t="shared" si="71"/>
      </c>
      <c r="DM20" t="str">
        <f t="shared" si="72"/>
        <v>&lt;/EN:QAQCSummary&gt;</v>
      </c>
      <c r="DN20" t="str">
        <f t="shared" si="73"/>
        <v>&lt;/EN:AnalysisResultInformation&gt;</v>
      </c>
      <c r="DO20" t="str">
        <f t="shared" si="74"/>
        <v>&lt;EN:AnalysisResultInformation&gt;</v>
      </c>
      <c r="DP20" t="str">
        <f t="shared" si="75"/>
        <v>&lt;EN:LabAnalysisIdentification&gt;</v>
      </c>
      <c r="DQ20" t="str">
        <f t="shared" si="76"/>
        <v>&lt;EN:LabAccreditation&gt;</v>
      </c>
      <c r="DR20" t="str">
        <f t="shared" si="77"/>
        <v>DATA MISSING</v>
      </c>
      <c r="DS20" t="str">
        <f t="shared" si="78"/>
        <v>&lt;EN:LabAccreditationAuthorityName&gt;STATE&lt;/EN:LabAccreditationAuthorityName&gt;</v>
      </c>
      <c r="DT20" t="str">
        <f t="shared" si="79"/>
        <v>&lt;/EN:LabAccreditation&gt;</v>
      </c>
      <c r="DU20" t="str">
        <f t="shared" si="80"/>
        <v>&lt;EN:SampleAnalyticalMethod&gt;</v>
      </c>
      <c r="DV20" t="str">
        <f t="shared" si="81"/>
        <v>&lt;EN:MethodIdentifier&gt;9223B-PA&lt;/EN:MethodIdentifier&gt;</v>
      </c>
      <c r="DW20" t="str">
        <f t="shared" si="82"/>
        <v>&lt;/EN:SampleAnalyticalMethod&gt;</v>
      </c>
      <c r="DX20" t="str">
        <f t="shared" si="83"/>
        <v>&lt;EN:SampleAnalyzedMeasure&gt;</v>
      </c>
      <c r="DY20" t="str">
        <f t="shared" si="84"/>
        <v>&lt;EN:MeasurementValue&gt;100&lt;/EN:MeasurementValue&gt;</v>
      </c>
      <c r="DZ20" t="str">
        <f t="shared" si="85"/>
        <v>&lt;EN:MeasurementUnit&gt;ML&lt;/EN:MeasurementUnit&gt;</v>
      </c>
      <c r="EA20" t="str">
        <f t="shared" si="86"/>
        <v>&lt;/EN:SampleAnalyzedMeasure&gt;</v>
      </c>
      <c r="EB20">
        <f t="shared" si="87"/>
      </c>
      <c r="EC20">
        <f t="shared" si="88"/>
      </c>
      <c r="ED20" t="str">
        <f t="shared" si="89"/>
        <v>&lt;/EN:LabAnalysisIdentification&gt;</v>
      </c>
      <c r="EE20" t="str">
        <f t="shared" si="90"/>
        <v>&lt;EN:AnalyteIdentification&gt;</v>
      </c>
      <c r="EF20" t="str">
        <f t="shared" si="91"/>
        <v>&lt;EN:AnalyteCode&gt;3014&lt;/EN:AnalyteCode&gt;</v>
      </c>
      <c r="EG20" t="str">
        <f t="shared" si="92"/>
        <v>&lt;/EN:AnalyteIdentification&gt;</v>
      </c>
      <c r="EH20" t="str">
        <f t="shared" si="93"/>
        <v>&lt;EN:AnalysisResult&gt;</v>
      </c>
      <c r="EI20" t="str">
        <f t="shared" si="94"/>
        <v>&lt;EN:Result&gt;</v>
      </c>
      <c r="EJ20" t="str">
        <f t="shared" si="95"/>
        <v>DATA MISSING</v>
      </c>
      <c r="EK20" t="str">
        <f t="shared" si="96"/>
        <v>&lt;/EN:Result&gt;</v>
      </c>
      <c r="EL20" t="str">
        <f t="shared" si="97"/>
        <v>&lt;/EN:AnalysisResult&gt;</v>
      </c>
      <c r="EM20" t="str">
        <f t="shared" si="98"/>
        <v>&lt;EN:QAQCSummary&gt;</v>
      </c>
      <c r="EN20" t="str">
        <f t="shared" si="99"/>
        <v>DATA MISSING</v>
      </c>
      <c r="EO20">
        <f t="shared" si="100"/>
      </c>
      <c r="EP20" t="str">
        <f t="shared" si="101"/>
        <v>&lt;/EN:QAQCSummary&gt;</v>
      </c>
      <c r="EQ20" t="str">
        <f t="shared" si="102"/>
        <v>&lt;/EN:AnalysisResultInformation&gt;</v>
      </c>
      <c r="ER20" t="str">
        <f t="shared" si="103"/>
        <v>&lt;/EN:Sample&gt;</v>
      </c>
      <c r="ES20" t="str">
        <f t="shared" si="103"/>
        <v>&lt;/EN:LabReport&gt;</v>
      </c>
      <c r="ET20" t="str">
        <f t="shared" si="103"/>
        <v>&lt;/EN:Submission&gt;</v>
      </c>
      <c r="EU20" t="str">
        <f t="shared" si="103"/>
        <v>&lt;/EN:eDWR&gt;</v>
      </c>
    </row>
    <row r="21" spans="1:151" ht="15">
      <c r="A21" s="75"/>
      <c r="B21" s="76"/>
      <c r="C21" s="77"/>
      <c r="D21" s="76"/>
      <c r="E21" s="76"/>
      <c r="F21" s="78"/>
      <c r="G21" s="84"/>
      <c r="H21" s="76"/>
      <c r="I21" s="76"/>
      <c r="J21" s="76"/>
      <c r="K21" s="80"/>
      <c r="L21" s="81"/>
      <c r="M21" s="82"/>
      <c r="N21" s="83"/>
      <c r="O21" s="83"/>
      <c r="P21" s="82"/>
      <c r="Q21" s="77"/>
      <c r="R21" s="80"/>
      <c r="S21" s="76"/>
      <c r="T21" s="81"/>
      <c r="U21" s="76"/>
      <c r="V21" s="76"/>
      <c r="W21" s="77"/>
      <c r="X21" s="77"/>
      <c r="Y21" s="76"/>
      <c r="Z21" s="76"/>
      <c r="AA21" s="77"/>
      <c r="AB21" s="76"/>
      <c r="AC21" s="76"/>
      <c r="AD21" s="76"/>
      <c r="AE21" s="77"/>
      <c r="AF21" s="76"/>
      <c r="AG21">
        <f t="shared" si="0"/>
      </c>
      <c r="AH21" s="5" t="str">
        <f t="shared" si="1"/>
        <v>&lt;EN:Sample&gt;&lt;EN:SampleIdentification&gt;DATA MISSINGDATA MISSINGDATA MISSINGDATA MISSINGDATA MISSINGDATA MISSING</v>
      </c>
      <c r="AI21" s="5" t="str">
        <f t="shared" si="2"/>
        <v>DATA MISSING&lt;EN:StateClassificationCode&gt;TC&lt;/EN:StateClassificationCode&gt;&lt;/EN:SampleIdentification&gt;</v>
      </c>
      <c r="AJ21" s="5" t="str">
        <f t="shared" si="3"/>
        <v>&lt;EN:SampleLocationIdentification&gt;DATA MISSING&lt;/EN:SampleLocationIdentification&gt;</v>
      </c>
      <c r="AK21"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1"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1"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1" s="5" t="str">
        <f t="shared" si="7"/>
        <v>&lt;EN:AnalyteIdentification&gt;&lt;EN:AnalyteCode&gt;3014&lt;/EN:AnalyteCode&gt;&lt;/EN:AnalyteIdentification&gt;&lt;EN:AnalysisResult&gt;&lt;EN:Result&gt;DATA MISSING&lt;/EN:Result&gt;&lt;/EN:AnalysisResult&gt;&lt;EN:QAQCSummary&gt;DATA MISSING&lt;/EN:QAQCSummary&gt;&lt;/EN:AnalysisResultInformation&gt;</v>
      </c>
      <c r="AO21" s="5" t="str">
        <f t="shared" si="8"/>
        <v>&lt;/EN:Sample&gt;</v>
      </c>
      <c r="AP21" s="5" t="str">
        <f t="shared" si="9"/>
        <v>&lt;EN:eDWR xmlns:EN="urn:us:net:exchangenetwork" xmlns:facid="http://www.epa.gov/xml" xmlns:xsi="http://www.w3.org/2001/XMLSchema-instance" xsi:schemaLocation="urn:us:net:exchangenetwork http://10.16.11.45:8080/XMLSampling/Schemas/SDWIS_eDWR_v2.0.xsd"&gt;</v>
      </c>
      <c r="AQ21" t="str">
        <f t="shared" si="9"/>
        <v>&lt;EN:Submission&gt;</v>
      </c>
      <c r="AR21" t="str">
        <f t="shared" si="9"/>
        <v>&lt;EN:LabReport&gt;</v>
      </c>
      <c r="AS21" t="str">
        <f t="shared" si="9"/>
        <v>&lt;EN:LabIdentification&gt;</v>
      </c>
      <c r="AT21" t="str">
        <f t="shared" si="9"/>
        <v>&lt;EN:LabAccreditation&gt;</v>
      </c>
      <c r="AU21" t="str">
        <f t="shared" si="10"/>
        <v>DATA MISSING</v>
      </c>
      <c r="AV21" t="str">
        <f t="shared" si="11"/>
        <v>&lt;EN:LabAccreditationAuthorityName&gt;STATE&lt;/EN:LabAccreditationAuthorityName&gt;</v>
      </c>
      <c r="AW21" t="str">
        <f t="shared" si="11"/>
        <v>&lt;/EN:LabAccreditation&gt;</v>
      </c>
      <c r="AX21" t="str">
        <f t="shared" si="11"/>
        <v>&lt;/EN:LabIdentification&gt;</v>
      </c>
      <c r="AY21" t="str">
        <f t="shared" si="11"/>
        <v>&lt;EN:Sample&gt;</v>
      </c>
      <c r="AZ21" t="str">
        <f t="shared" si="11"/>
        <v>&lt;EN:SampleIdentification&gt;</v>
      </c>
      <c r="BA21">
        <f t="shared" si="12"/>
      </c>
      <c r="BB21" t="str">
        <f t="shared" si="13"/>
        <v>DATA MISSING</v>
      </c>
      <c r="BC21" t="str">
        <f t="shared" si="14"/>
        <v>DATA MISSING</v>
      </c>
      <c r="BD21" t="str">
        <f t="shared" si="15"/>
        <v>DATA MISSING</v>
      </c>
      <c r="BE21" t="str">
        <f t="shared" si="16"/>
        <v>DATA MISSING</v>
      </c>
      <c r="BF21" t="str">
        <f t="shared" si="17"/>
        <v>DATA MISSING</v>
      </c>
      <c r="BG21" t="str">
        <f t="shared" si="18"/>
        <v>DATA MISSING</v>
      </c>
      <c r="BH21">
        <f t="shared" si="19"/>
      </c>
      <c r="BI21">
        <f t="shared" si="20"/>
      </c>
      <c r="BJ21">
        <f t="shared" si="21"/>
      </c>
      <c r="BK21">
        <f t="shared" si="22"/>
      </c>
      <c r="BL21">
        <f t="shared" si="23"/>
      </c>
      <c r="BM21">
        <f t="shared" si="24"/>
      </c>
      <c r="BN21">
        <f t="shared" si="24"/>
      </c>
      <c r="BO21">
        <f t="shared" si="24"/>
      </c>
      <c r="BP21">
        <f t="shared" si="25"/>
      </c>
      <c r="BQ21">
        <f t="shared" si="26"/>
      </c>
      <c r="BR21">
        <f t="shared" si="27"/>
      </c>
      <c r="BS21" t="str">
        <f t="shared" si="28"/>
        <v>DATA MISSING</v>
      </c>
      <c r="BT21">
        <f t="shared" si="29"/>
      </c>
      <c r="BU21">
        <f t="shared" si="30"/>
      </c>
      <c r="BV21">
        <f t="shared" si="31"/>
      </c>
      <c r="BW21">
        <f t="shared" si="32"/>
      </c>
      <c r="BX21">
        <f t="shared" si="33"/>
      </c>
      <c r="BY21">
        <f t="shared" si="34"/>
      </c>
      <c r="BZ21">
        <f t="shared" si="35"/>
      </c>
      <c r="CA21">
        <f t="shared" si="36"/>
      </c>
      <c r="CB21">
        <f t="shared" si="37"/>
      </c>
      <c r="CC21">
        <f t="shared" si="38"/>
      </c>
      <c r="CD21">
        <f t="shared" si="39"/>
      </c>
      <c r="CE21" t="str">
        <f t="shared" si="40"/>
        <v>&lt;EN:StateClassificationCode&gt;TC&lt;/EN:StateClassificationCode&gt;</v>
      </c>
      <c r="CF21" t="str">
        <f t="shared" si="40"/>
        <v>&lt;/EN:SampleIdentification&gt;</v>
      </c>
      <c r="CG21" t="str">
        <f t="shared" si="40"/>
        <v>&lt;EN:SampleLocationIdentification&gt;</v>
      </c>
      <c r="CH21" t="str">
        <f t="shared" si="41"/>
        <v>DATA MISSING</v>
      </c>
      <c r="CI21">
        <f t="shared" si="42"/>
      </c>
      <c r="CJ21">
        <f t="shared" si="43"/>
      </c>
      <c r="CK21" t="str">
        <f t="shared" si="44"/>
        <v>&lt;/EN:SampleLocationIdentification&gt;</v>
      </c>
      <c r="CL21" t="str">
        <f t="shared" si="45"/>
        <v>&lt;EN:AnalysisResultInformation&gt;</v>
      </c>
      <c r="CM21" t="str">
        <f t="shared" si="46"/>
        <v>&lt;EN:LabAnalysisIdentification&gt;</v>
      </c>
      <c r="CN21" t="str">
        <f t="shared" si="47"/>
        <v>&lt;EN:LabAccreditation&gt;</v>
      </c>
      <c r="CO21" t="str">
        <f t="shared" si="48"/>
        <v>DATA MISSING</v>
      </c>
      <c r="CP21" t="str">
        <f t="shared" si="49"/>
        <v>&lt;EN:LabAccreditationAuthorityName&gt;STATE&lt;/EN:LabAccreditationAuthorityName&gt;</v>
      </c>
      <c r="CQ21" t="str">
        <f t="shared" si="50"/>
        <v>&lt;/EN:LabAccreditation&gt;</v>
      </c>
      <c r="CR21" t="str">
        <f t="shared" si="51"/>
        <v>&lt;EN:SampleAnalyticalMethod&gt;</v>
      </c>
      <c r="CS21" t="str">
        <f t="shared" si="52"/>
        <v>&lt;EN:MethodIdentifier&gt;9223B-PA&lt;/EN:MethodIdentifier&gt;</v>
      </c>
      <c r="CT21" t="str">
        <f t="shared" si="53"/>
        <v>&lt;/EN:SampleAnalyticalMethod&gt;</v>
      </c>
      <c r="CU21" t="str">
        <f t="shared" si="54"/>
        <v>&lt;EN:SampleAnalyzedMeasure&gt;</v>
      </c>
      <c r="CV21" t="str">
        <f t="shared" si="55"/>
        <v>&lt;EN:MeasurementValue&gt;100&lt;/EN:MeasurementValue&gt;</v>
      </c>
      <c r="CW21" t="str">
        <f t="shared" si="56"/>
        <v>&lt;EN:MeasurementUnit&gt;ML&lt;/EN:MeasurementUnit&gt;</v>
      </c>
      <c r="CX21" t="str">
        <f t="shared" si="57"/>
        <v>&lt;/EN:SampleAnalyzedMeasure&gt;</v>
      </c>
      <c r="CY21">
        <f t="shared" si="58"/>
      </c>
      <c r="CZ21">
        <f t="shared" si="59"/>
      </c>
      <c r="DA21" t="str">
        <f t="shared" si="60"/>
        <v>&lt;/EN:LabAnalysisIdentification&gt;</v>
      </c>
      <c r="DB21" t="str">
        <f t="shared" si="61"/>
        <v>&lt;EN:AnalyteIdentification&gt;</v>
      </c>
      <c r="DC21" t="str">
        <f t="shared" si="62"/>
        <v>&lt;EN:AnalyteCode&gt;3100&lt;/EN:AnalyteCode&gt;</v>
      </c>
      <c r="DD21" t="str">
        <f t="shared" si="63"/>
        <v>&lt;/EN:AnalyteIdentification&gt;</v>
      </c>
      <c r="DE21" t="str">
        <f t="shared" si="64"/>
        <v>&lt;EN:AnalysisResult&gt;</v>
      </c>
      <c r="DF21" t="str">
        <f t="shared" si="65"/>
        <v>&lt;EN:Result&gt;</v>
      </c>
      <c r="DG21" t="str">
        <f t="shared" si="66"/>
        <v>DATA MISSING</v>
      </c>
      <c r="DH21" t="str">
        <f t="shared" si="67"/>
        <v>&lt;/EN:Result&gt;</v>
      </c>
      <c r="DI21" t="str">
        <f t="shared" si="68"/>
        <v>&lt;/EN:AnalysisResult&gt;</v>
      </c>
      <c r="DJ21" t="str">
        <f t="shared" si="69"/>
        <v>&lt;EN:QAQCSummary&gt;</v>
      </c>
      <c r="DK21" t="str">
        <f t="shared" si="70"/>
        <v>DATA MISSING</v>
      </c>
      <c r="DL21">
        <f t="shared" si="71"/>
      </c>
      <c r="DM21" t="str">
        <f t="shared" si="72"/>
        <v>&lt;/EN:QAQCSummary&gt;</v>
      </c>
      <c r="DN21" t="str">
        <f t="shared" si="73"/>
        <v>&lt;/EN:AnalysisResultInformation&gt;</v>
      </c>
      <c r="DO21" t="str">
        <f t="shared" si="74"/>
        <v>&lt;EN:AnalysisResultInformation&gt;</v>
      </c>
      <c r="DP21" t="str">
        <f t="shared" si="75"/>
        <v>&lt;EN:LabAnalysisIdentification&gt;</v>
      </c>
      <c r="DQ21" t="str">
        <f t="shared" si="76"/>
        <v>&lt;EN:LabAccreditation&gt;</v>
      </c>
      <c r="DR21" t="str">
        <f t="shared" si="77"/>
        <v>DATA MISSING</v>
      </c>
      <c r="DS21" t="str">
        <f t="shared" si="78"/>
        <v>&lt;EN:LabAccreditationAuthorityName&gt;STATE&lt;/EN:LabAccreditationAuthorityName&gt;</v>
      </c>
      <c r="DT21" t="str">
        <f t="shared" si="79"/>
        <v>&lt;/EN:LabAccreditation&gt;</v>
      </c>
      <c r="DU21" t="str">
        <f t="shared" si="80"/>
        <v>&lt;EN:SampleAnalyticalMethod&gt;</v>
      </c>
      <c r="DV21" t="str">
        <f t="shared" si="81"/>
        <v>&lt;EN:MethodIdentifier&gt;9223B-PA&lt;/EN:MethodIdentifier&gt;</v>
      </c>
      <c r="DW21" t="str">
        <f t="shared" si="82"/>
        <v>&lt;/EN:SampleAnalyticalMethod&gt;</v>
      </c>
      <c r="DX21" t="str">
        <f t="shared" si="83"/>
        <v>&lt;EN:SampleAnalyzedMeasure&gt;</v>
      </c>
      <c r="DY21" t="str">
        <f t="shared" si="84"/>
        <v>&lt;EN:MeasurementValue&gt;100&lt;/EN:MeasurementValue&gt;</v>
      </c>
      <c r="DZ21" t="str">
        <f t="shared" si="85"/>
        <v>&lt;EN:MeasurementUnit&gt;ML&lt;/EN:MeasurementUnit&gt;</v>
      </c>
      <c r="EA21" t="str">
        <f t="shared" si="86"/>
        <v>&lt;/EN:SampleAnalyzedMeasure&gt;</v>
      </c>
      <c r="EB21">
        <f t="shared" si="87"/>
      </c>
      <c r="EC21">
        <f t="shared" si="88"/>
      </c>
      <c r="ED21" t="str">
        <f t="shared" si="89"/>
        <v>&lt;/EN:LabAnalysisIdentification&gt;</v>
      </c>
      <c r="EE21" t="str">
        <f t="shared" si="90"/>
        <v>&lt;EN:AnalyteIdentification&gt;</v>
      </c>
      <c r="EF21" t="str">
        <f t="shared" si="91"/>
        <v>&lt;EN:AnalyteCode&gt;3014&lt;/EN:AnalyteCode&gt;</v>
      </c>
      <c r="EG21" t="str">
        <f t="shared" si="92"/>
        <v>&lt;/EN:AnalyteIdentification&gt;</v>
      </c>
      <c r="EH21" t="str">
        <f t="shared" si="93"/>
        <v>&lt;EN:AnalysisResult&gt;</v>
      </c>
      <c r="EI21" t="str">
        <f t="shared" si="94"/>
        <v>&lt;EN:Result&gt;</v>
      </c>
      <c r="EJ21" t="str">
        <f t="shared" si="95"/>
        <v>DATA MISSING</v>
      </c>
      <c r="EK21" t="str">
        <f t="shared" si="96"/>
        <v>&lt;/EN:Result&gt;</v>
      </c>
      <c r="EL21" t="str">
        <f t="shared" si="97"/>
        <v>&lt;/EN:AnalysisResult&gt;</v>
      </c>
      <c r="EM21" t="str">
        <f t="shared" si="98"/>
        <v>&lt;EN:QAQCSummary&gt;</v>
      </c>
      <c r="EN21" t="str">
        <f t="shared" si="99"/>
        <v>DATA MISSING</v>
      </c>
      <c r="EO21">
        <f t="shared" si="100"/>
      </c>
      <c r="EP21" t="str">
        <f t="shared" si="101"/>
        <v>&lt;/EN:QAQCSummary&gt;</v>
      </c>
      <c r="EQ21" t="str">
        <f t="shared" si="102"/>
        <v>&lt;/EN:AnalysisResultInformation&gt;</v>
      </c>
      <c r="ER21" t="str">
        <f t="shared" si="103"/>
        <v>&lt;/EN:Sample&gt;</v>
      </c>
      <c r="ES21" t="str">
        <f t="shared" si="103"/>
        <v>&lt;/EN:LabReport&gt;</v>
      </c>
      <c r="ET21" t="str">
        <f t="shared" si="103"/>
        <v>&lt;/EN:Submission&gt;</v>
      </c>
      <c r="EU21" t="str">
        <f t="shared" si="103"/>
        <v>&lt;/EN:eDWR&gt;</v>
      </c>
    </row>
    <row r="22" spans="1:151" ht="15">
      <c r="A22" s="75"/>
      <c r="B22" s="76"/>
      <c r="C22" s="77"/>
      <c r="D22" s="76"/>
      <c r="E22" s="76"/>
      <c r="F22" s="78"/>
      <c r="G22" s="84"/>
      <c r="H22" s="76"/>
      <c r="I22" s="76"/>
      <c r="J22" s="76"/>
      <c r="K22" s="80"/>
      <c r="L22" s="81"/>
      <c r="M22" s="82"/>
      <c r="N22" s="83"/>
      <c r="O22" s="83"/>
      <c r="P22" s="82"/>
      <c r="Q22" s="77"/>
      <c r="R22" s="80"/>
      <c r="S22" s="76"/>
      <c r="T22" s="81"/>
      <c r="U22" s="76"/>
      <c r="V22" s="76"/>
      <c r="W22" s="77"/>
      <c r="X22" s="77"/>
      <c r="Y22" s="76"/>
      <c r="Z22" s="76"/>
      <c r="AA22" s="77"/>
      <c r="AB22" s="76"/>
      <c r="AC22" s="76"/>
      <c r="AD22" s="76"/>
      <c r="AE22" s="77"/>
      <c r="AF22" s="76"/>
      <c r="AG22">
        <f t="shared" si="0"/>
      </c>
      <c r="AH22" s="5" t="str">
        <f t="shared" si="1"/>
        <v>&lt;EN:Sample&gt;&lt;EN:SampleIdentification&gt;DATA MISSINGDATA MISSINGDATA MISSINGDATA MISSINGDATA MISSINGDATA MISSING</v>
      </c>
      <c r="AI22" s="5" t="str">
        <f t="shared" si="2"/>
        <v>DATA MISSING&lt;EN:StateClassificationCode&gt;TC&lt;/EN:StateClassificationCode&gt;&lt;/EN:SampleIdentification&gt;</v>
      </c>
      <c r="AJ22" s="5" t="str">
        <f t="shared" si="3"/>
        <v>&lt;EN:SampleLocationIdentification&gt;DATA MISSING&lt;/EN:SampleLocationIdentification&gt;</v>
      </c>
      <c r="AK22"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2"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2"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2" s="5" t="str">
        <f t="shared" si="7"/>
        <v>&lt;EN:AnalyteIdentification&gt;&lt;EN:AnalyteCode&gt;3014&lt;/EN:AnalyteCode&gt;&lt;/EN:AnalyteIdentification&gt;&lt;EN:AnalysisResult&gt;&lt;EN:Result&gt;DATA MISSING&lt;/EN:Result&gt;&lt;/EN:AnalysisResult&gt;&lt;EN:QAQCSummary&gt;DATA MISSING&lt;/EN:QAQCSummary&gt;&lt;/EN:AnalysisResultInformation&gt;</v>
      </c>
      <c r="AO22" s="5" t="str">
        <f t="shared" si="8"/>
        <v>&lt;/EN:Sample&gt;</v>
      </c>
      <c r="AP22" s="5" t="str">
        <f t="shared" si="9"/>
        <v>&lt;EN:eDWR xmlns:EN="urn:us:net:exchangenetwork" xmlns:facid="http://www.epa.gov/xml" xmlns:xsi="http://www.w3.org/2001/XMLSchema-instance" xsi:schemaLocation="urn:us:net:exchangenetwork http://10.16.11.45:8080/XMLSampling/Schemas/SDWIS_eDWR_v2.0.xsd"&gt;</v>
      </c>
      <c r="AQ22" t="str">
        <f t="shared" si="9"/>
        <v>&lt;EN:Submission&gt;</v>
      </c>
      <c r="AR22" t="str">
        <f t="shared" si="9"/>
        <v>&lt;EN:LabReport&gt;</v>
      </c>
      <c r="AS22" t="str">
        <f t="shared" si="9"/>
        <v>&lt;EN:LabIdentification&gt;</v>
      </c>
      <c r="AT22" t="str">
        <f t="shared" si="9"/>
        <v>&lt;EN:LabAccreditation&gt;</v>
      </c>
      <c r="AU22" t="str">
        <f t="shared" si="10"/>
        <v>DATA MISSING</v>
      </c>
      <c r="AV22" t="str">
        <f t="shared" si="11"/>
        <v>&lt;EN:LabAccreditationAuthorityName&gt;STATE&lt;/EN:LabAccreditationAuthorityName&gt;</v>
      </c>
      <c r="AW22" t="str">
        <f t="shared" si="11"/>
        <v>&lt;/EN:LabAccreditation&gt;</v>
      </c>
      <c r="AX22" t="str">
        <f t="shared" si="11"/>
        <v>&lt;/EN:LabIdentification&gt;</v>
      </c>
      <c r="AY22" t="str">
        <f t="shared" si="11"/>
        <v>&lt;EN:Sample&gt;</v>
      </c>
      <c r="AZ22" t="str">
        <f t="shared" si="11"/>
        <v>&lt;EN:SampleIdentification&gt;</v>
      </c>
      <c r="BA22">
        <f t="shared" si="12"/>
      </c>
      <c r="BB22" t="str">
        <f t="shared" si="13"/>
        <v>DATA MISSING</v>
      </c>
      <c r="BC22" t="str">
        <f t="shared" si="14"/>
        <v>DATA MISSING</v>
      </c>
      <c r="BD22" t="str">
        <f t="shared" si="15"/>
        <v>DATA MISSING</v>
      </c>
      <c r="BE22" t="str">
        <f t="shared" si="16"/>
        <v>DATA MISSING</v>
      </c>
      <c r="BF22" t="str">
        <f t="shared" si="17"/>
        <v>DATA MISSING</v>
      </c>
      <c r="BG22" t="str">
        <f t="shared" si="18"/>
        <v>DATA MISSING</v>
      </c>
      <c r="BH22">
        <f t="shared" si="19"/>
      </c>
      <c r="BI22">
        <f t="shared" si="20"/>
      </c>
      <c r="BJ22">
        <f t="shared" si="21"/>
      </c>
      <c r="BK22">
        <f t="shared" si="22"/>
      </c>
      <c r="BL22">
        <f t="shared" si="23"/>
      </c>
      <c r="BM22">
        <f t="shared" si="24"/>
      </c>
      <c r="BN22">
        <f t="shared" si="24"/>
      </c>
      <c r="BO22">
        <f t="shared" si="24"/>
      </c>
      <c r="BP22">
        <f t="shared" si="25"/>
      </c>
      <c r="BQ22">
        <f t="shared" si="26"/>
      </c>
      <c r="BR22">
        <f t="shared" si="27"/>
      </c>
      <c r="BS22" t="str">
        <f t="shared" si="28"/>
        <v>DATA MISSING</v>
      </c>
      <c r="BT22">
        <f t="shared" si="29"/>
      </c>
      <c r="BU22">
        <f t="shared" si="30"/>
      </c>
      <c r="BV22">
        <f t="shared" si="31"/>
      </c>
      <c r="BW22">
        <f t="shared" si="32"/>
      </c>
      <c r="BX22">
        <f t="shared" si="33"/>
      </c>
      <c r="BY22">
        <f t="shared" si="34"/>
      </c>
      <c r="BZ22">
        <f t="shared" si="35"/>
      </c>
      <c r="CA22">
        <f t="shared" si="36"/>
      </c>
      <c r="CB22">
        <f t="shared" si="37"/>
      </c>
      <c r="CC22">
        <f t="shared" si="38"/>
      </c>
      <c r="CD22">
        <f t="shared" si="39"/>
      </c>
      <c r="CE22" t="str">
        <f t="shared" si="40"/>
        <v>&lt;EN:StateClassificationCode&gt;TC&lt;/EN:StateClassificationCode&gt;</v>
      </c>
      <c r="CF22" t="str">
        <f t="shared" si="40"/>
        <v>&lt;/EN:SampleIdentification&gt;</v>
      </c>
      <c r="CG22" t="str">
        <f t="shared" si="40"/>
        <v>&lt;EN:SampleLocationIdentification&gt;</v>
      </c>
      <c r="CH22" t="str">
        <f t="shared" si="41"/>
        <v>DATA MISSING</v>
      </c>
      <c r="CI22">
        <f t="shared" si="42"/>
      </c>
      <c r="CJ22">
        <f t="shared" si="43"/>
      </c>
      <c r="CK22" t="str">
        <f t="shared" si="44"/>
        <v>&lt;/EN:SampleLocationIdentification&gt;</v>
      </c>
      <c r="CL22" t="str">
        <f t="shared" si="45"/>
        <v>&lt;EN:AnalysisResultInformation&gt;</v>
      </c>
      <c r="CM22" t="str">
        <f t="shared" si="46"/>
        <v>&lt;EN:LabAnalysisIdentification&gt;</v>
      </c>
      <c r="CN22" t="str">
        <f t="shared" si="47"/>
        <v>&lt;EN:LabAccreditation&gt;</v>
      </c>
      <c r="CO22" t="str">
        <f t="shared" si="48"/>
        <v>DATA MISSING</v>
      </c>
      <c r="CP22" t="str">
        <f t="shared" si="49"/>
        <v>&lt;EN:LabAccreditationAuthorityName&gt;STATE&lt;/EN:LabAccreditationAuthorityName&gt;</v>
      </c>
      <c r="CQ22" t="str">
        <f t="shared" si="50"/>
        <v>&lt;/EN:LabAccreditation&gt;</v>
      </c>
      <c r="CR22" t="str">
        <f t="shared" si="51"/>
        <v>&lt;EN:SampleAnalyticalMethod&gt;</v>
      </c>
      <c r="CS22" t="str">
        <f t="shared" si="52"/>
        <v>&lt;EN:MethodIdentifier&gt;9223B-PA&lt;/EN:MethodIdentifier&gt;</v>
      </c>
      <c r="CT22" t="str">
        <f t="shared" si="53"/>
        <v>&lt;/EN:SampleAnalyticalMethod&gt;</v>
      </c>
      <c r="CU22" t="str">
        <f t="shared" si="54"/>
        <v>&lt;EN:SampleAnalyzedMeasure&gt;</v>
      </c>
      <c r="CV22" t="str">
        <f t="shared" si="55"/>
        <v>&lt;EN:MeasurementValue&gt;100&lt;/EN:MeasurementValue&gt;</v>
      </c>
      <c r="CW22" t="str">
        <f t="shared" si="56"/>
        <v>&lt;EN:MeasurementUnit&gt;ML&lt;/EN:MeasurementUnit&gt;</v>
      </c>
      <c r="CX22" t="str">
        <f t="shared" si="57"/>
        <v>&lt;/EN:SampleAnalyzedMeasure&gt;</v>
      </c>
      <c r="CY22">
        <f t="shared" si="58"/>
      </c>
      <c r="CZ22">
        <f t="shared" si="59"/>
      </c>
      <c r="DA22" t="str">
        <f t="shared" si="60"/>
        <v>&lt;/EN:LabAnalysisIdentification&gt;</v>
      </c>
      <c r="DB22" t="str">
        <f t="shared" si="61"/>
        <v>&lt;EN:AnalyteIdentification&gt;</v>
      </c>
      <c r="DC22" t="str">
        <f t="shared" si="62"/>
        <v>&lt;EN:AnalyteCode&gt;3100&lt;/EN:AnalyteCode&gt;</v>
      </c>
      <c r="DD22" t="str">
        <f t="shared" si="63"/>
        <v>&lt;/EN:AnalyteIdentification&gt;</v>
      </c>
      <c r="DE22" t="str">
        <f t="shared" si="64"/>
        <v>&lt;EN:AnalysisResult&gt;</v>
      </c>
      <c r="DF22" t="str">
        <f t="shared" si="65"/>
        <v>&lt;EN:Result&gt;</v>
      </c>
      <c r="DG22" t="str">
        <f t="shared" si="66"/>
        <v>DATA MISSING</v>
      </c>
      <c r="DH22" t="str">
        <f t="shared" si="67"/>
        <v>&lt;/EN:Result&gt;</v>
      </c>
      <c r="DI22" t="str">
        <f t="shared" si="68"/>
        <v>&lt;/EN:AnalysisResult&gt;</v>
      </c>
      <c r="DJ22" t="str">
        <f t="shared" si="69"/>
        <v>&lt;EN:QAQCSummary&gt;</v>
      </c>
      <c r="DK22" t="str">
        <f t="shared" si="70"/>
        <v>DATA MISSING</v>
      </c>
      <c r="DL22">
        <f t="shared" si="71"/>
      </c>
      <c r="DM22" t="str">
        <f t="shared" si="72"/>
        <v>&lt;/EN:QAQCSummary&gt;</v>
      </c>
      <c r="DN22" t="str">
        <f t="shared" si="73"/>
        <v>&lt;/EN:AnalysisResultInformation&gt;</v>
      </c>
      <c r="DO22" t="str">
        <f t="shared" si="74"/>
        <v>&lt;EN:AnalysisResultInformation&gt;</v>
      </c>
      <c r="DP22" t="str">
        <f t="shared" si="75"/>
        <v>&lt;EN:LabAnalysisIdentification&gt;</v>
      </c>
      <c r="DQ22" t="str">
        <f t="shared" si="76"/>
        <v>&lt;EN:LabAccreditation&gt;</v>
      </c>
      <c r="DR22" t="str">
        <f t="shared" si="77"/>
        <v>DATA MISSING</v>
      </c>
      <c r="DS22" t="str">
        <f t="shared" si="78"/>
        <v>&lt;EN:LabAccreditationAuthorityName&gt;STATE&lt;/EN:LabAccreditationAuthorityName&gt;</v>
      </c>
      <c r="DT22" t="str">
        <f t="shared" si="79"/>
        <v>&lt;/EN:LabAccreditation&gt;</v>
      </c>
      <c r="DU22" t="str">
        <f t="shared" si="80"/>
        <v>&lt;EN:SampleAnalyticalMethod&gt;</v>
      </c>
      <c r="DV22" t="str">
        <f t="shared" si="81"/>
        <v>&lt;EN:MethodIdentifier&gt;9223B-PA&lt;/EN:MethodIdentifier&gt;</v>
      </c>
      <c r="DW22" t="str">
        <f t="shared" si="82"/>
        <v>&lt;/EN:SampleAnalyticalMethod&gt;</v>
      </c>
      <c r="DX22" t="str">
        <f t="shared" si="83"/>
        <v>&lt;EN:SampleAnalyzedMeasure&gt;</v>
      </c>
      <c r="DY22" t="str">
        <f t="shared" si="84"/>
        <v>&lt;EN:MeasurementValue&gt;100&lt;/EN:MeasurementValue&gt;</v>
      </c>
      <c r="DZ22" t="str">
        <f t="shared" si="85"/>
        <v>&lt;EN:MeasurementUnit&gt;ML&lt;/EN:MeasurementUnit&gt;</v>
      </c>
      <c r="EA22" t="str">
        <f t="shared" si="86"/>
        <v>&lt;/EN:SampleAnalyzedMeasure&gt;</v>
      </c>
      <c r="EB22">
        <f t="shared" si="87"/>
      </c>
      <c r="EC22">
        <f t="shared" si="88"/>
      </c>
      <c r="ED22" t="str">
        <f t="shared" si="89"/>
        <v>&lt;/EN:LabAnalysisIdentification&gt;</v>
      </c>
      <c r="EE22" t="str">
        <f t="shared" si="90"/>
        <v>&lt;EN:AnalyteIdentification&gt;</v>
      </c>
      <c r="EF22" t="str">
        <f t="shared" si="91"/>
        <v>&lt;EN:AnalyteCode&gt;3014&lt;/EN:AnalyteCode&gt;</v>
      </c>
      <c r="EG22" t="str">
        <f t="shared" si="92"/>
        <v>&lt;/EN:AnalyteIdentification&gt;</v>
      </c>
      <c r="EH22" t="str">
        <f t="shared" si="93"/>
        <v>&lt;EN:AnalysisResult&gt;</v>
      </c>
      <c r="EI22" t="str">
        <f t="shared" si="94"/>
        <v>&lt;EN:Result&gt;</v>
      </c>
      <c r="EJ22" t="str">
        <f t="shared" si="95"/>
        <v>DATA MISSING</v>
      </c>
      <c r="EK22" t="str">
        <f t="shared" si="96"/>
        <v>&lt;/EN:Result&gt;</v>
      </c>
      <c r="EL22" t="str">
        <f t="shared" si="97"/>
        <v>&lt;/EN:AnalysisResult&gt;</v>
      </c>
      <c r="EM22" t="str">
        <f t="shared" si="98"/>
        <v>&lt;EN:QAQCSummary&gt;</v>
      </c>
      <c r="EN22" t="str">
        <f t="shared" si="99"/>
        <v>DATA MISSING</v>
      </c>
      <c r="EO22">
        <f t="shared" si="100"/>
      </c>
      <c r="EP22" t="str">
        <f t="shared" si="101"/>
        <v>&lt;/EN:QAQCSummary&gt;</v>
      </c>
      <c r="EQ22" t="str">
        <f t="shared" si="102"/>
        <v>&lt;/EN:AnalysisResultInformation&gt;</v>
      </c>
      <c r="ER22" t="str">
        <f t="shared" si="103"/>
        <v>&lt;/EN:Sample&gt;</v>
      </c>
      <c r="ES22" t="str">
        <f t="shared" si="103"/>
        <v>&lt;/EN:LabReport&gt;</v>
      </c>
      <c r="ET22" t="str">
        <f t="shared" si="103"/>
        <v>&lt;/EN:Submission&gt;</v>
      </c>
      <c r="EU22" t="str">
        <f t="shared" si="103"/>
        <v>&lt;/EN:eDWR&gt;</v>
      </c>
    </row>
    <row r="23" spans="1:151" ht="15">
      <c r="A23" s="75"/>
      <c r="B23" s="76"/>
      <c r="C23" s="77"/>
      <c r="D23" s="76"/>
      <c r="E23" s="76"/>
      <c r="F23" s="78"/>
      <c r="G23" s="84"/>
      <c r="H23" s="76"/>
      <c r="I23" s="76"/>
      <c r="J23" s="76"/>
      <c r="K23" s="80"/>
      <c r="L23" s="81"/>
      <c r="M23" s="82"/>
      <c r="N23" s="83"/>
      <c r="O23" s="83"/>
      <c r="P23" s="82"/>
      <c r="Q23" s="77"/>
      <c r="R23" s="80"/>
      <c r="S23" s="76"/>
      <c r="T23" s="81"/>
      <c r="U23" s="76"/>
      <c r="V23" s="76"/>
      <c r="W23" s="77"/>
      <c r="X23" s="77"/>
      <c r="Y23" s="76"/>
      <c r="Z23" s="76"/>
      <c r="AA23" s="77"/>
      <c r="AB23" s="76"/>
      <c r="AC23" s="76"/>
      <c r="AD23" s="76"/>
      <c r="AE23" s="77"/>
      <c r="AF23" s="76"/>
      <c r="AG23">
        <f t="shared" si="0"/>
      </c>
      <c r="AH23" s="5" t="str">
        <f t="shared" si="1"/>
        <v>&lt;EN:Sample&gt;&lt;EN:SampleIdentification&gt;DATA MISSINGDATA MISSINGDATA MISSINGDATA MISSINGDATA MISSINGDATA MISSING</v>
      </c>
      <c r="AI23" s="5" t="str">
        <f t="shared" si="2"/>
        <v>DATA MISSING&lt;EN:StateClassificationCode&gt;TC&lt;/EN:StateClassificationCode&gt;&lt;/EN:SampleIdentification&gt;</v>
      </c>
      <c r="AJ23" s="5" t="str">
        <f t="shared" si="3"/>
        <v>&lt;EN:SampleLocationIdentification&gt;DATA MISSING&lt;/EN:SampleLocationIdentification&gt;</v>
      </c>
      <c r="AK23"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3"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3"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3" s="5" t="str">
        <f t="shared" si="7"/>
        <v>&lt;EN:AnalyteIdentification&gt;&lt;EN:AnalyteCode&gt;3014&lt;/EN:AnalyteCode&gt;&lt;/EN:AnalyteIdentification&gt;&lt;EN:AnalysisResult&gt;&lt;EN:Result&gt;DATA MISSING&lt;/EN:Result&gt;&lt;/EN:AnalysisResult&gt;&lt;EN:QAQCSummary&gt;DATA MISSING&lt;/EN:QAQCSummary&gt;&lt;/EN:AnalysisResultInformation&gt;</v>
      </c>
      <c r="AO23" s="5" t="str">
        <f t="shared" si="8"/>
        <v>&lt;/EN:Sample&gt;</v>
      </c>
      <c r="AP23" s="5" t="str">
        <f t="shared" si="9"/>
        <v>&lt;EN:eDWR xmlns:EN="urn:us:net:exchangenetwork" xmlns:facid="http://www.epa.gov/xml" xmlns:xsi="http://www.w3.org/2001/XMLSchema-instance" xsi:schemaLocation="urn:us:net:exchangenetwork http://10.16.11.45:8080/XMLSampling/Schemas/SDWIS_eDWR_v2.0.xsd"&gt;</v>
      </c>
      <c r="AQ23" t="str">
        <f t="shared" si="9"/>
        <v>&lt;EN:Submission&gt;</v>
      </c>
      <c r="AR23" t="str">
        <f t="shared" si="9"/>
        <v>&lt;EN:LabReport&gt;</v>
      </c>
      <c r="AS23" t="str">
        <f t="shared" si="9"/>
        <v>&lt;EN:LabIdentification&gt;</v>
      </c>
      <c r="AT23" t="str">
        <f t="shared" si="9"/>
        <v>&lt;EN:LabAccreditation&gt;</v>
      </c>
      <c r="AU23" t="str">
        <f t="shared" si="10"/>
        <v>DATA MISSING</v>
      </c>
      <c r="AV23" t="str">
        <f t="shared" si="11"/>
        <v>&lt;EN:LabAccreditationAuthorityName&gt;STATE&lt;/EN:LabAccreditationAuthorityName&gt;</v>
      </c>
      <c r="AW23" t="str">
        <f t="shared" si="11"/>
        <v>&lt;/EN:LabAccreditation&gt;</v>
      </c>
      <c r="AX23" t="str">
        <f t="shared" si="11"/>
        <v>&lt;/EN:LabIdentification&gt;</v>
      </c>
      <c r="AY23" t="str">
        <f t="shared" si="11"/>
        <v>&lt;EN:Sample&gt;</v>
      </c>
      <c r="AZ23" t="str">
        <f t="shared" si="11"/>
        <v>&lt;EN:SampleIdentification&gt;</v>
      </c>
      <c r="BA23">
        <f t="shared" si="12"/>
      </c>
      <c r="BB23" t="str">
        <f t="shared" si="13"/>
        <v>DATA MISSING</v>
      </c>
      <c r="BC23" t="str">
        <f t="shared" si="14"/>
        <v>DATA MISSING</v>
      </c>
      <c r="BD23" t="str">
        <f t="shared" si="15"/>
        <v>DATA MISSING</v>
      </c>
      <c r="BE23" t="str">
        <f t="shared" si="16"/>
        <v>DATA MISSING</v>
      </c>
      <c r="BF23" t="str">
        <f t="shared" si="17"/>
        <v>DATA MISSING</v>
      </c>
      <c r="BG23" t="str">
        <f t="shared" si="18"/>
        <v>DATA MISSING</v>
      </c>
      <c r="BH23">
        <f t="shared" si="19"/>
      </c>
      <c r="BI23">
        <f t="shared" si="20"/>
      </c>
      <c r="BJ23">
        <f t="shared" si="21"/>
      </c>
      <c r="BK23">
        <f t="shared" si="22"/>
      </c>
      <c r="BL23">
        <f t="shared" si="23"/>
      </c>
      <c r="BM23">
        <f t="shared" si="24"/>
      </c>
      <c r="BN23">
        <f t="shared" si="24"/>
      </c>
      <c r="BO23">
        <f t="shared" si="24"/>
      </c>
      <c r="BP23">
        <f t="shared" si="25"/>
      </c>
      <c r="BQ23">
        <f t="shared" si="26"/>
      </c>
      <c r="BR23">
        <f t="shared" si="27"/>
      </c>
      <c r="BS23" t="str">
        <f t="shared" si="28"/>
        <v>DATA MISSING</v>
      </c>
      <c r="BT23">
        <f t="shared" si="29"/>
      </c>
      <c r="BU23">
        <f t="shared" si="30"/>
      </c>
      <c r="BV23">
        <f t="shared" si="31"/>
      </c>
      <c r="BW23">
        <f t="shared" si="32"/>
      </c>
      <c r="BX23">
        <f t="shared" si="33"/>
      </c>
      <c r="BY23">
        <f t="shared" si="34"/>
      </c>
      <c r="BZ23">
        <f t="shared" si="35"/>
      </c>
      <c r="CA23">
        <f t="shared" si="36"/>
      </c>
      <c r="CB23">
        <f t="shared" si="37"/>
      </c>
      <c r="CC23">
        <f t="shared" si="38"/>
      </c>
      <c r="CD23">
        <f t="shared" si="39"/>
      </c>
      <c r="CE23" t="str">
        <f t="shared" si="40"/>
        <v>&lt;EN:StateClassificationCode&gt;TC&lt;/EN:StateClassificationCode&gt;</v>
      </c>
      <c r="CF23" t="str">
        <f t="shared" si="40"/>
        <v>&lt;/EN:SampleIdentification&gt;</v>
      </c>
      <c r="CG23" t="str">
        <f t="shared" si="40"/>
        <v>&lt;EN:SampleLocationIdentification&gt;</v>
      </c>
      <c r="CH23" t="str">
        <f t="shared" si="41"/>
        <v>DATA MISSING</v>
      </c>
      <c r="CI23">
        <f t="shared" si="42"/>
      </c>
      <c r="CJ23">
        <f t="shared" si="43"/>
      </c>
      <c r="CK23" t="str">
        <f t="shared" si="44"/>
        <v>&lt;/EN:SampleLocationIdentification&gt;</v>
      </c>
      <c r="CL23" t="str">
        <f t="shared" si="45"/>
        <v>&lt;EN:AnalysisResultInformation&gt;</v>
      </c>
      <c r="CM23" t="str">
        <f t="shared" si="46"/>
        <v>&lt;EN:LabAnalysisIdentification&gt;</v>
      </c>
      <c r="CN23" t="str">
        <f t="shared" si="47"/>
        <v>&lt;EN:LabAccreditation&gt;</v>
      </c>
      <c r="CO23" t="str">
        <f t="shared" si="48"/>
        <v>DATA MISSING</v>
      </c>
      <c r="CP23" t="str">
        <f t="shared" si="49"/>
        <v>&lt;EN:LabAccreditationAuthorityName&gt;STATE&lt;/EN:LabAccreditationAuthorityName&gt;</v>
      </c>
      <c r="CQ23" t="str">
        <f t="shared" si="50"/>
        <v>&lt;/EN:LabAccreditation&gt;</v>
      </c>
      <c r="CR23" t="str">
        <f t="shared" si="51"/>
        <v>&lt;EN:SampleAnalyticalMethod&gt;</v>
      </c>
      <c r="CS23" t="str">
        <f t="shared" si="52"/>
        <v>&lt;EN:MethodIdentifier&gt;9223B-PA&lt;/EN:MethodIdentifier&gt;</v>
      </c>
      <c r="CT23" t="str">
        <f t="shared" si="53"/>
        <v>&lt;/EN:SampleAnalyticalMethod&gt;</v>
      </c>
      <c r="CU23" t="str">
        <f t="shared" si="54"/>
        <v>&lt;EN:SampleAnalyzedMeasure&gt;</v>
      </c>
      <c r="CV23" t="str">
        <f t="shared" si="55"/>
        <v>&lt;EN:MeasurementValue&gt;100&lt;/EN:MeasurementValue&gt;</v>
      </c>
      <c r="CW23" t="str">
        <f t="shared" si="56"/>
        <v>&lt;EN:MeasurementUnit&gt;ML&lt;/EN:MeasurementUnit&gt;</v>
      </c>
      <c r="CX23" t="str">
        <f t="shared" si="57"/>
        <v>&lt;/EN:SampleAnalyzedMeasure&gt;</v>
      </c>
      <c r="CY23">
        <f t="shared" si="58"/>
      </c>
      <c r="CZ23">
        <f t="shared" si="59"/>
      </c>
      <c r="DA23" t="str">
        <f t="shared" si="60"/>
        <v>&lt;/EN:LabAnalysisIdentification&gt;</v>
      </c>
      <c r="DB23" t="str">
        <f t="shared" si="61"/>
        <v>&lt;EN:AnalyteIdentification&gt;</v>
      </c>
      <c r="DC23" t="str">
        <f t="shared" si="62"/>
        <v>&lt;EN:AnalyteCode&gt;3100&lt;/EN:AnalyteCode&gt;</v>
      </c>
      <c r="DD23" t="str">
        <f t="shared" si="63"/>
        <v>&lt;/EN:AnalyteIdentification&gt;</v>
      </c>
      <c r="DE23" t="str">
        <f t="shared" si="64"/>
        <v>&lt;EN:AnalysisResult&gt;</v>
      </c>
      <c r="DF23" t="str">
        <f t="shared" si="65"/>
        <v>&lt;EN:Result&gt;</v>
      </c>
      <c r="DG23" t="str">
        <f t="shared" si="66"/>
        <v>DATA MISSING</v>
      </c>
      <c r="DH23" t="str">
        <f t="shared" si="67"/>
        <v>&lt;/EN:Result&gt;</v>
      </c>
      <c r="DI23" t="str">
        <f t="shared" si="68"/>
        <v>&lt;/EN:AnalysisResult&gt;</v>
      </c>
      <c r="DJ23" t="str">
        <f t="shared" si="69"/>
        <v>&lt;EN:QAQCSummary&gt;</v>
      </c>
      <c r="DK23" t="str">
        <f t="shared" si="70"/>
        <v>DATA MISSING</v>
      </c>
      <c r="DL23">
        <f t="shared" si="71"/>
      </c>
      <c r="DM23" t="str">
        <f t="shared" si="72"/>
        <v>&lt;/EN:QAQCSummary&gt;</v>
      </c>
      <c r="DN23" t="str">
        <f t="shared" si="73"/>
        <v>&lt;/EN:AnalysisResultInformation&gt;</v>
      </c>
      <c r="DO23" t="str">
        <f t="shared" si="74"/>
        <v>&lt;EN:AnalysisResultInformation&gt;</v>
      </c>
      <c r="DP23" t="str">
        <f t="shared" si="75"/>
        <v>&lt;EN:LabAnalysisIdentification&gt;</v>
      </c>
      <c r="DQ23" t="str">
        <f t="shared" si="76"/>
        <v>&lt;EN:LabAccreditation&gt;</v>
      </c>
      <c r="DR23" t="str">
        <f t="shared" si="77"/>
        <v>DATA MISSING</v>
      </c>
      <c r="DS23" t="str">
        <f t="shared" si="78"/>
        <v>&lt;EN:LabAccreditationAuthorityName&gt;STATE&lt;/EN:LabAccreditationAuthorityName&gt;</v>
      </c>
      <c r="DT23" t="str">
        <f t="shared" si="79"/>
        <v>&lt;/EN:LabAccreditation&gt;</v>
      </c>
      <c r="DU23" t="str">
        <f t="shared" si="80"/>
        <v>&lt;EN:SampleAnalyticalMethod&gt;</v>
      </c>
      <c r="DV23" t="str">
        <f t="shared" si="81"/>
        <v>&lt;EN:MethodIdentifier&gt;9223B-PA&lt;/EN:MethodIdentifier&gt;</v>
      </c>
      <c r="DW23" t="str">
        <f t="shared" si="82"/>
        <v>&lt;/EN:SampleAnalyticalMethod&gt;</v>
      </c>
      <c r="DX23" t="str">
        <f t="shared" si="83"/>
        <v>&lt;EN:SampleAnalyzedMeasure&gt;</v>
      </c>
      <c r="DY23" t="str">
        <f t="shared" si="84"/>
        <v>&lt;EN:MeasurementValue&gt;100&lt;/EN:MeasurementValue&gt;</v>
      </c>
      <c r="DZ23" t="str">
        <f t="shared" si="85"/>
        <v>&lt;EN:MeasurementUnit&gt;ML&lt;/EN:MeasurementUnit&gt;</v>
      </c>
      <c r="EA23" t="str">
        <f t="shared" si="86"/>
        <v>&lt;/EN:SampleAnalyzedMeasure&gt;</v>
      </c>
      <c r="EB23">
        <f t="shared" si="87"/>
      </c>
      <c r="EC23">
        <f t="shared" si="88"/>
      </c>
      <c r="ED23" t="str">
        <f t="shared" si="89"/>
        <v>&lt;/EN:LabAnalysisIdentification&gt;</v>
      </c>
      <c r="EE23" t="str">
        <f t="shared" si="90"/>
        <v>&lt;EN:AnalyteIdentification&gt;</v>
      </c>
      <c r="EF23" t="str">
        <f t="shared" si="91"/>
        <v>&lt;EN:AnalyteCode&gt;3014&lt;/EN:AnalyteCode&gt;</v>
      </c>
      <c r="EG23" t="str">
        <f t="shared" si="92"/>
        <v>&lt;/EN:AnalyteIdentification&gt;</v>
      </c>
      <c r="EH23" t="str">
        <f t="shared" si="93"/>
        <v>&lt;EN:AnalysisResult&gt;</v>
      </c>
      <c r="EI23" t="str">
        <f t="shared" si="94"/>
        <v>&lt;EN:Result&gt;</v>
      </c>
      <c r="EJ23" t="str">
        <f t="shared" si="95"/>
        <v>DATA MISSING</v>
      </c>
      <c r="EK23" t="str">
        <f t="shared" si="96"/>
        <v>&lt;/EN:Result&gt;</v>
      </c>
      <c r="EL23" t="str">
        <f t="shared" si="97"/>
        <v>&lt;/EN:AnalysisResult&gt;</v>
      </c>
      <c r="EM23" t="str">
        <f t="shared" si="98"/>
        <v>&lt;EN:QAQCSummary&gt;</v>
      </c>
      <c r="EN23" t="str">
        <f t="shared" si="99"/>
        <v>DATA MISSING</v>
      </c>
      <c r="EO23">
        <f t="shared" si="100"/>
      </c>
      <c r="EP23" t="str">
        <f t="shared" si="101"/>
        <v>&lt;/EN:QAQCSummary&gt;</v>
      </c>
      <c r="EQ23" t="str">
        <f t="shared" si="102"/>
        <v>&lt;/EN:AnalysisResultInformation&gt;</v>
      </c>
      <c r="ER23" t="str">
        <f t="shared" si="103"/>
        <v>&lt;/EN:Sample&gt;</v>
      </c>
      <c r="ES23" t="str">
        <f t="shared" si="103"/>
        <v>&lt;/EN:LabReport&gt;</v>
      </c>
      <c r="ET23" t="str">
        <f t="shared" si="103"/>
        <v>&lt;/EN:Submission&gt;</v>
      </c>
      <c r="EU23" t="str">
        <f t="shared" si="103"/>
        <v>&lt;/EN:eDWR&gt;</v>
      </c>
    </row>
    <row r="24" spans="1:151" ht="15">
      <c r="A24" s="75"/>
      <c r="B24" s="76"/>
      <c r="C24" s="77"/>
      <c r="D24" s="76"/>
      <c r="E24" s="76"/>
      <c r="F24" s="78"/>
      <c r="G24" s="84"/>
      <c r="H24" s="76"/>
      <c r="I24" s="76"/>
      <c r="J24" s="76"/>
      <c r="K24" s="80"/>
      <c r="L24" s="81"/>
      <c r="M24" s="82"/>
      <c r="N24" s="83"/>
      <c r="O24" s="83"/>
      <c r="P24" s="82"/>
      <c r="Q24" s="77"/>
      <c r="R24" s="80"/>
      <c r="S24" s="76"/>
      <c r="T24" s="81"/>
      <c r="U24" s="76"/>
      <c r="V24" s="76"/>
      <c r="W24" s="77"/>
      <c r="X24" s="77"/>
      <c r="Y24" s="76"/>
      <c r="Z24" s="76"/>
      <c r="AA24" s="77"/>
      <c r="AB24" s="76"/>
      <c r="AC24" s="76"/>
      <c r="AD24" s="76"/>
      <c r="AE24" s="77"/>
      <c r="AF24" s="76"/>
      <c r="AG24">
        <f t="shared" si="0"/>
      </c>
      <c r="AH24" s="5" t="str">
        <f t="shared" si="1"/>
        <v>&lt;EN:Sample&gt;&lt;EN:SampleIdentification&gt;DATA MISSINGDATA MISSINGDATA MISSINGDATA MISSINGDATA MISSINGDATA MISSING</v>
      </c>
      <c r="AI24" s="5" t="str">
        <f t="shared" si="2"/>
        <v>DATA MISSING&lt;EN:StateClassificationCode&gt;TC&lt;/EN:StateClassificationCode&gt;&lt;/EN:SampleIdentification&gt;</v>
      </c>
      <c r="AJ24" s="5" t="str">
        <f t="shared" si="3"/>
        <v>&lt;EN:SampleLocationIdentification&gt;DATA MISSING&lt;/EN:SampleLocationIdentification&gt;</v>
      </c>
      <c r="AK24"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4"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4"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4" s="5" t="str">
        <f t="shared" si="7"/>
        <v>&lt;EN:AnalyteIdentification&gt;&lt;EN:AnalyteCode&gt;3014&lt;/EN:AnalyteCode&gt;&lt;/EN:AnalyteIdentification&gt;&lt;EN:AnalysisResult&gt;&lt;EN:Result&gt;DATA MISSING&lt;/EN:Result&gt;&lt;/EN:AnalysisResult&gt;&lt;EN:QAQCSummary&gt;DATA MISSING&lt;/EN:QAQCSummary&gt;&lt;/EN:AnalysisResultInformation&gt;</v>
      </c>
      <c r="AO24" s="5" t="str">
        <f t="shared" si="8"/>
        <v>&lt;/EN:Sample&gt;</v>
      </c>
      <c r="AP24" s="5" t="str">
        <f t="shared" si="9"/>
        <v>&lt;EN:eDWR xmlns:EN="urn:us:net:exchangenetwork" xmlns:facid="http://www.epa.gov/xml" xmlns:xsi="http://www.w3.org/2001/XMLSchema-instance" xsi:schemaLocation="urn:us:net:exchangenetwork http://10.16.11.45:8080/XMLSampling/Schemas/SDWIS_eDWR_v2.0.xsd"&gt;</v>
      </c>
      <c r="AQ24" t="str">
        <f t="shared" si="9"/>
        <v>&lt;EN:Submission&gt;</v>
      </c>
      <c r="AR24" t="str">
        <f t="shared" si="9"/>
        <v>&lt;EN:LabReport&gt;</v>
      </c>
      <c r="AS24" t="str">
        <f t="shared" si="9"/>
        <v>&lt;EN:LabIdentification&gt;</v>
      </c>
      <c r="AT24" t="str">
        <f t="shared" si="9"/>
        <v>&lt;EN:LabAccreditation&gt;</v>
      </c>
      <c r="AU24" t="str">
        <f t="shared" si="10"/>
        <v>DATA MISSING</v>
      </c>
      <c r="AV24" t="str">
        <f t="shared" si="11"/>
        <v>&lt;EN:LabAccreditationAuthorityName&gt;STATE&lt;/EN:LabAccreditationAuthorityName&gt;</v>
      </c>
      <c r="AW24" t="str">
        <f t="shared" si="11"/>
        <v>&lt;/EN:LabAccreditation&gt;</v>
      </c>
      <c r="AX24" t="str">
        <f t="shared" si="11"/>
        <v>&lt;/EN:LabIdentification&gt;</v>
      </c>
      <c r="AY24" t="str">
        <f t="shared" si="11"/>
        <v>&lt;EN:Sample&gt;</v>
      </c>
      <c r="AZ24" t="str">
        <f t="shared" si="11"/>
        <v>&lt;EN:SampleIdentification&gt;</v>
      </c>
      <c r="BA24">
        <f t="shared" si="12"/>
      </c>
      <c r="BB24" t="str">
        <f t="shared" si="13"/>
        <v>DATA MISSING</v>
      </c>
      <c r="BC24" t="str">
        <f t="shared" si="14"/>
        <v>DATA MISSING</v>
      </c>
      <c r="BD24" t="str">
        <f t="shared" si="15"/>
        <v>DATA MISSING</v>
      </c>
      <c r="BE24" t="str">
        <f t="shared" si="16"/>
        <v>DATA MISSING</v>
      </c>
      <c r="BF24" t="str">
        <f t="shared" si="17"/>
        <v>DATA MISSING</v>
      </c>
      <c r="BG24" t="str">
        <f t="shared" si="18"/>
        <v>DATA MISSING</v>
      </c>
      <c r="BH24">
        <f t="shared" si="19"/>
      </c>
      <c r="BI24">
        <f t="shared" si="20"/>
      </c>
      <c r="BJ24">
        <f t="shared" si="21"/>
      </c>
      <c r="BK24">
        <f t="shared" si="22"/>
      </c>
      <c r="BL24">
        <f t="shared" si="23"/>
      </c>
      <c r="BM24">
        <f t="shared" si="24"/>
      </c>
      <c r="BN24">
        <f t="shared" si="24"/>
      </c>
      <c r="BO24">
        <f t="shared" si="24"/>
      </c>
      <c r="BP24">
        <f t="shared" si="25"/>
      </c>
      <c r="BQ24">
        <f t="shared" si="26"/>
      </c>
      <c r="BR24">
        <f t="shared" si="27"/>
      </c>
      <c r="BS24" t="str">
        <f t="shared" si="28"/>
        <v>DATA MISSING</v>
      </c>
      <c r="BT24">
        <f t="shared" si="29"/>
      </c>
      <c r="BU24">
        <f t="shared" si="30"/>
      </c>
      <c r="BV24">
        <f t="shared" si="31"/>
      </c>
      <c r="BW24">
        <f t="shared" si="32"/>
      </c>
      <c r="BX24">
        <f t="shared" si="33"/>
      </c>
      <c r="BY24">
        <f t="shared" si="34"/>
      </c>
      <c r="BZ24">
        <f t="shared" si="35"/>
      </c>
      <c r="CA24">
        <f t="shared" si="36"/>
      </c>
      <c r="CB24">
        <f t="shared" si="37"/>
      </c>
      <c r="CC24">
        <f t="shared" si="38"/>
      </c>
      <c r="CD24">
        <f t="shared" si="39"/>
      </c>
      <c r="CE24" t="str">
        <f t="shared" si="40"/>
        <v>&lt;EN:StateClassificationCode&gt;TC&lt;/EN:StateClassificationCode&gt;</v>
      </c>
      <c r="CF24" t="str">
        <f t="shared" si="40"/>
        <v>&lt;/EN:SampleIdentification&gt;</v>
      </c>
      <c r="CG24" t="str">
        <f t="shared" si="40"/>
        <v>&lt;EN:SampleLocationIdentification&gt;</v>
      </c>
      <c r="CH24" t="str">
        <f t="shared" si="41"/>
        <v>DATA MISSING</v>
      </c>
      <c r="CI24">
        <f t="shared" si="42"/>
      </c>
      <c r="CJ24">
        <f t="shared" si="43"/>
      </c>
      <c r="CK24" t="str">
        <f t="shared" si="44"/>
        <v>&lt;/EN:SampleLocationIdentification&gt;</v>
      </c>
      <c r="CL24" t="str">
        <f t="shared" si="45"/>
        <v>&lt;EN:AnalysisResultInformation&gt;</v>
      </c>
      <c r="CM24" t="str">
        <f t="shared" si="46"/>
        <v>&lt;EN:LabAnalysisIdentification&gt;</v>
      </c>
      <c r="CN24" t="str">
        <f t="shared" si="47"/>
        <v>&lt;EN:LabAccreditation&gt;</v>
      </c>
      <c r="CO24" t="str">
        <f t="shared" si="48"/>
        <v>DATA MISSING</v>
      </c>
      <c r="CP24" t="str">
        <f t="shared" si="49"/>
        <v>&lt;EN:LabAccreditationAuthorityName&gt;STATE&lt;/EN:LabAccreditationAuthorityName&gt;</v>
      </c>
      <c r="CQ24" t="str">
        <f t="shared" si="50"/>
        <v>&lt;/EN:LabAccreditation&gt;</v>
      </c>
      <c r="CR24" t="str">
        <f t="shared" si="51"/>
        <v>&lt;EN:SampleAnalyticalMethod&gt;</v>
      </c>
      <c r="CS24" t="str">
        <f t="shared" si="52"/>
        <v>&lt;EN:MethodIdentifier&gt;9223B-PA&lt;/EN:MethodIdentifier&gt;</v>
      </c>
      <c r="CT24" t="str">
        <f t="shared" si="53"/>
        <v>&lt;/EN:SampleAnalyticalMethod&gt;</v>
      </c>
      <c r="CU24" t="str">
        <f t="shared" si="54"/>
        <v>&lt;EN:SampleAnalyzedMeasure&gt;</v>
      </c>
      <c r="CV24" t="str">
        <f t="shared" si="55"/>
        <v>&lt;EN:MeasurementValue&gt;100&lt;/EN:MeasurementValue&gt;</v>
      </c>
      <c r="CW24" t="str">
        <f t="shared" si="56"/>
        <v>&lt;EN:MeasurementUnit&gt;ML&lt;/EN:MeasurementUnit&gt;</v>
      </c>
      <c r="CX24" t="str">
        <f t="shared" si="57"/>
        <v>&lt;/EN:SampleAnalyzedMeasure&gt;</v>
      </c>
      <c r="CY24">
        <f t="shared" si="58"/>
      </c>
      <c r="CZ24">
        <f t="shared" si="59"/>
      </c>
      <c r="DA24" t="str">
        <f t="shared" si="60"/>
        <v>&lt;/EN:LabAnalysisIdentification&gt;</v>
      </c>
      <c r="DB24" t="str">
        <f t="shared" si="61"/>
        <v>&lt;EN:AnalyteIdentification&gt;</v>
      </c>
      <c r="DC24" t="str">
        <f t="shared" si="62"/>
        <v>&lt;EN:AnalyteCode&gt;3100&lt;/EN:AnalyteCode&gt;</v>
      </c>
      <c r="DD24" t="str">
        <f t="shared" si="63"/>
        <v>&lt;/EN:AnalyteIdentification&gt;</v>
      </c>
      <c r="DE24" t="str">
        <f t="shared" si="64"/>
        <v>&lt;EN:AnalysisResult&gt;</v>
      </c>
      <c r="DF24" t="str">
        <f t="shared" si="65"/>
        <v>&lt;EN:Result&gt;</v>
      </c>
      <c r="DG24" t="str">
        <f t="shared" si="66"/>
        <v>DATA MISSING</v>
      </c>
      <c r="DH24" t="str">
        <f t="shared" si="67"/>
        <v>&lt;/EN:Result&gt;</v>
      </c>
      <c r="DI24" t="str">
        <f t="shared" si="68"/>
        <v>&lt;/EN:AnalysisResult&gt;</v>
      </c>
      <c r="DJ24" t="str">
        <f t="shared" si="69"/>
        <v>&lt;EN:QAQCSummary&gt;</v>
      </c>
      <c r="DK24" t="str">
        <f t="shared" si="70"/>
        <v>DATA MISSING</v>
      </c>
      <c r="DL24">
        <f t="shared" si="71"/>
      </c>
      <c r="DM24" t="str">
        <f t="shared" si="72"/>
        <v>&lt;/EN:QAQCSummary&gt;</v>
      </c>
      <c r="DN24" t="str">
        <f t="shared" si="73"/>
        <v>&lt;/EN:AnalysisResultInformation&gt;</v>
      </c>
      <c r="DO24" t="str">
        <f t="shared" si="74"/>
        <v>&lt;EN:AnalysisResultInformation&gt;</v>
      </c>
      <c r="DP24" t="str">
        <f t="shared" si="75"/>
        <v>&lt;EN:LabAnalysisIdentification&gt;</v>
      </c>
      <c r="DQ24" t="str">
        <f t="shared" si="76"/>
        <v>&lt;EN:LabAccreditation&gt;</v>
      </c>
      <c r="DR24" t="str">
        <f t="shared" si="77"/>
        <v>DATA MISSING</v>
      </c>
      <c r="DS24" t="str">
        <f t="shared" si="78"/>
        <v>&lt;EN:LabAccreditationAuthorityName&gt;STATE&lt;/EN:LabAccreditationAuthorityName&gt;</v>
      </c>
      <c r="DT24" t="str">
        <f t="shared" si="79"/>
        <v>&lt;/EN:LabAccreditation&gt;</v>
      </c>
      <c r="DU24" t="str">
        <f t="shared" si="80"/>
        <v>&lt;EN:SampleAnalyticalMethod&gt;</v>
      </c>
      <c r="DV24" t="str">
        <f t="shared" si="81"/>
        <v>&lt;EN:MethodIdentifier&gt;9223B-PA&lt;/EN:MethodIdentifier&gt;</v>
      </c>
      <c r="DW24" t="str">
        <f t="shared" si="82"/>
        <v>&lt;/EN:SampleAnalyticalMethod&gt;</v>
      </c>
      <c r="DX24" t="str">
        <f t="shared" si="83"/>
        <v>&lt;EN:SampleAnalyzedMeasure&gt;</v>
      </c>
      <c r="DY24" t="str">
        <f t="shared" si="84"/>
        <v>&lt;EN:MeasurementValue&gt;100&lt;/EN:MeasurementValue&gt;</v>
      </c>
      <c r="DZ24" t="str">
        <f t="shared" si="85"/>
        <v>&lt;EN:MeasurementUnit&gt;ML&lt;/EN:MeasurementUnit&gt;</v>
      </c>
      <c r="EA24" t="str">
        <f t="shared" si="86"/>
        <v>&lt;/EN:SampleAnalyzedMeasure&gt;</v>
      </c>
      <c r="EB24">
        <f t="shared" si="87"/>
      </c>
      <c r="EC24">
        <f t="shared" si="88"/>
      </c>
      <c r="ED24" t="str">
        <f t="shared" si="89"/>
        <v>&lt;/EN:LabAnalysisIdentification&gt;</v>
      </c>
      <c r="EE24" t="str">
        <f t="shared" si="90"/>
        <v>&lt;EN:AnalyteIdentification&gt;</v>
      </c>
      <c r="EF24" t="str">
        <f t="shared" si="91"/>
        <v>&lt;EN:AnalyteCode&gt;3014&lt;/EN:AnalyteCode&gt;</v>
      </c>
      <c r="EG24" t="str">
        <f t="shared" si="92"/>
        <v>&lt;/EN:AnalyteIdentification&gt;</v>
      </c>
      <c r="EH24" t="str">
        <f t="shared" si="93"/>
        <v>&lt;EN:AnalysisResult&gt;</v>
      </c>
      <c r="EI24" t="str">
        <f t="shared" si="94"/>
        <v>&lt;EN:Result&gt;</v>
      </c>
      <c r="EJ24" t="str">
        <f t="shared" si="95"/>
        <v>DATA MISSING</v>
      </c>
      <c r="EK24" t="str">
        <f t="shared" si="96"/>
        <v>&lt;/EN:Result&gt;</v>
      </c>
      <c r="EL24" t="str">
        <f t="shared" si="97"/>
        <v>&lt;/EN:AnalysisResult&gt;</v>
      </c>
      <c r="EM24" t="str">
        <f t="shared" si="98"/>
        <v>&lt;EN:QAQCSummary&gt;</v>
      </c>
      <c r="EN24" t="str">
        <f t="shared" si="99"/>
        <v>DATA MISSING</v>
      </c>
      <c r="EO24">
        <f t="shared" si="100"/>
      </c>
      <c r="EP24" t="str">
        <f t="shared" si="101"/>
        <v>&lt;/EN:QAQCSummary&gt;</v>
      </c>
      <c r="EQ24" t="str">
        <f t="shared" si="102"/>
        <v>&lt;/EN:AnalysisResultInformation&gt;</v>
      </c>
      <c r="ER24" t="str">
        <f t="shared" si="103"/>
        <v>&lt;/EN:Sample&gt;</v>
      </c>
      <c r="ES24" t="str">
        <f t="shared" si="103"/>
        <v>&lt;/EN:LabReport&gt;</v>
      </c>
      <c r="ET24" t="str">
        <f t="shared" si="103"/>
        <v>&lt;/EN:Submission&gt;</v>
      </c>
      <c r="EU24" t="str">
        <f t="shared" si="103"/>
        <v>&lt;/EN:eDWR&gt;</v>
      </c>
    </row>
    <row r="25" spans="1:151" ht="15">
      <c r="A25" s="75"/>
      <c r="B25" s="76"/>
      <c r="C25" s="77"/>
      <c r="D25" s="76"/>
      <c r="E25" s="76"/>
      <c r="F25" s="78"/>
      <c r="G25" s="84"/>
      <c r="H25" s="76"/>
      <c r="I25" s="76"/>
      <c r="J25" s="76"/>
      <c r="K25" s="80"/>
      <c r="L25" s="81"/>
      <c r="M25" s="82"/>
      <c r="N25" s="83"/>
      <c r="O25" s="83"/>
      <c r="P25" s="82"/>
      <c r="Q25" s="77"/>
      <c r="R25" s="80"/>
      <c r="S25" s="76"/>
      <c r="T25" s="81"/>
      <c r="U25" s="76"/>
      <c r="V25" s="76"/>
      <c r="W25" s="77"/>
      <c r="X25" s="77"/>
      <c r="Y25" s="76"/>
      <c r="Z25" s="76"/>
      <c r="AA25" s="77"/>
      <c r="AB25" s="76"/>
      <c r="AC25" s="76"/>
      <c r="AD25" s="76"/>
      <c r="AE25" s="77"/>
      <c r="AF25" s="76"/>
      <c r="AG25">
        <f t="shared" si="0"/>
      </c>
      <c r="AH25" s="5" t="str">
        <f t="shared" si="1"/>
        <v>&lt;EN:Sample&gt;&lt;EN:SampleIdentification&gt;DATA MISSINGDATA MISSINGDATA MISSINGDATA MISSINGDATA MISSINGDATA MISSING</v>
      </c>
      <c r="AI25" s="5" t="str">
        <f t="shared" si="2"/>
        <v>DATA MISSING&lt;EN:StateClassificationCode&gt;TC&lt;/EN:StateClassificationCode&gt;&lt;/EN:SampleIdentification&gt;</v>
      </c>
      <c r="AJ25" s="5" t="str">
        <f t="shared" si="3"/>
        <v>&lt;EN:SampleLocationIdentification&gt;DATA MISSING&lt;/EN:SampleLocationIdentification&gt;</v>
      </c>
      <c r="AK25"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5"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5"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5" s="5" t="str">
        <f t="shared" si="7"/>
        <v>&lt;EN:AnalyteIdentification&gt;&lt;EN:AnalyteCode&gt;3014&lt;/EN:AnalyteCode&gt;&lt;/EN:AnalyteIdentification&gt;&lt;EN:AnalysisResult&gt;&lt;EN:Result&gt;DATA MISSING&lt;/EN:Result&gt;&lt;/EN:AnalysisResult&gt;&lt;EN:QAQCSummary&gt;DATA MISSING&lt;/EN:QAQCSummary&gt;&lt;/EN:AnalysisResultInformation&gt;</v>
      </c>
      <c r="AO25" s="5" t="str">
        <f t="shared" si="8"/>
        <v>&lt;/EN:Sample&gt;</v>
      </c>
      <c r="AP25" s="5" t="str">
        <f t="shared" si="9"/>
        <v>&lt;EN:eDWR xmlns:EN="urn:us:net:exchangenetwork" xmlns:facid="http://www.epa.gov/xml" xmlns:xsi="http://www.w3.org/2001/XMLSchema-instance" xsi:schemaLocation="urn:us:net:exchangenetwork http://10.16.11.45:8080/XMLSampling/Schemas/SDWIS_eDWR_v2.0.xsd"&gt;</v>
      </c>
      <c r="AQ25" t="str">
        <f t="shared" si="9"/>
        <v>&lt;EN:Submission&gt;</v>
      </c>
      <c r="AR25" t="str">
        <f t="shared" si="9"/>
        <v>&lt;EN:LabReport&gt;</v>
      </c>
      <c r="AS25" t="str">
        <f t="shared" si="9"/>
        <v>&lt;EN:LabIdentification&gt;</v>
      </c>
      <c r="AT25" t="str">
        <f t="shared" si="9"/>
        <v>&lt;EN:LabAccreditation&gt;</v>
      </c>
      <c r="AU25" t="str">
        <f t="shared" si="10"/>
        <v>DATA MISSING</v>
      </c>
      <c r="AV25" t="str">
        <f t="shared" si="11"/>
        <v>&lt;EN:LabAccreditationAuthorityName&gt;STATE&lt;/EN:LabAccreditationAuthorityName&gt;</v>
      </c>
      <c r="AW25" t="str">
        <f t="shared" si="11"/>
        <v>&lt;/EN:LabAccreditation&gt;</v>
      </c>
      <c r="AX25" t="str">
        <f t="shared" si="11"/>
        <v>&lt;/EN:LabIdentification&gt;</v>
      </c>
      <c r="AY25" t="str">
        <f t="shared" si="11"/>
        <v>&lt;EN:Sample&gt;</v>
      </c>
      <c r="AZ25" t="str">
        <f t="shared" si="11"/>
        <v>&lt;EN:SampleIdentification&gt;</v>
      </c>
      <c r="BA25">
        <f t="shared" si="12"/>
      </c>
      <c r="BB25" t="str">
        <f t="shared" si="13"/>
        <v>DATA MISSING</v>
      </c>
      <c r="BC25" t="str">
        <f t="shared" si="14"/>
        <v>DATA MISSING</v>
      </c>
      <c r="BD25" t="str">
        <f t="shared" si="15"/>
        <v>DATA MISSING</v>
      </c>
      <c r="BE25" t="str">
        <f t="shared" si="16"/>
        <v>DATA MISSING</v>
      </c>
      <c r="BF25" t="str">
        <f t="shared" si="17"/>
        <v>DATA MISSING</v>
      </c>
      <c r="BG25" t="str">
        <f t="shared" si="18"/>
        <v>DATA MISSING</v>
      </c>
      <c r="BH25">
        <f t="shared" si="19"/>
      </c>
      <c r="BI25">
        <f t="shared" si="20"/>
      </c>
      <c r="BJ25">
        <f t="shared" si="21"/>
      </c>
      <c r="BK25">
        <f t="shared" si="22"/>
      </c>
      <c r="BL25">
        <f t="shared" si="23"/>
      </c>
      <c r="BM25">
        <f t="shared" si="24"/>
      </c>
      <c r="BN25">
        <f t="shared" si="24"/>
      </c>
      <c r="BO25">
        <f t="shared" si="24"/>
      </c>
      <c r="BP25">
        <f t="shared" si="25"/>
      </c>
      <c r="BQ25">
        <f t="shared" si="26"/>
      </c>
      <c r="BR25">
        <f t="shared" si="27"/>
      </c>
      <c r="BS25" t="str">
        <f t="shared" si="28"/>
        <v>DATA MISSING</v>
      </c>
      <c r="BT25">
        <f t="shared" si="29"/>
      </c>
      <c r="BU25">
        <f t="shared" si="30"/>
      </c>
      <c r="BV25">
        <f t="shared" si="31"/>
      </c>
      <c r="BW25">
        <f t="shared" si="32"/>
      </c>
      <c r="BX25">
        <f t="shared" si="33"/>
      </c>
      <c r="BY25">
        <f t="shared" si="34"/>
      </c>
      <c r="BZ25">
        <f t="shared" si="35"/>
      </c>
      <c r="CA25">
        <f t="shared" si="36"/>
      </c>
      <c r="CB25">
        <f t="shared" si="37"/>
      </c>
      <c r="CC25">
        <f t="shared" si="38"/>
      </c>
      <c r="CD25">
        <f t="shared" si="39"/>
      </c>
      <c r="CE25" t="str">
        <f t="shared" si="40"/>
        <v>&lt;EN:StateClassificationCode&gt;TC&lt;/EN:StateClassificationCode&gt;</v>
      </c>
      <c r="CF25" t="str">
        <f t="shared" si="40"/>
        <v>&lt;/EN:SampleIdentification&gt;</v>
      </c>
      <c r="CG25" t="str">
        <f t="shared" si="40"/>
        <v>&lt;EN:SampleLocationIdentification&gt;</v>
      </c>
      <c r="CH25" t="str">
        <f t="shared" si="41"/>
        <v>DATA MISSING</v>
      </c>
      <c r="CI25">
        <f t="shared" si="42"/>
      </c>
      <c r="CJ25">
        <f t="shared" si="43"/>
      </c>
      <c r="CK25" t="str">
        <f t="shared" si="44"/>
        <v>&lt;/EN:SampleLocationIdentification&gt;</v>
      </c>
      <c r="CL25" t="str">
        <f t="shared" si="45"/>
        <v>&lt;EN:AnalysisResultInformation&gt;</v>
      </c>
      <c r="CM25" t="str">
        <f t="shared" si="46"/>
        <v>&lt;EN:LabAnalysisIdentification&gt;</v>
      </c>
      <c r="CN25" t="str">
        <f t="shared" si="47"/>
        <v>&lt;EN:LabAccreditation&gt;</v>
      </c>
      <c r="CO25" t="str">
        <f t="shared" si="48"/>
        <v>DATA MISSING</v>
      </c>
      <c r="CP25" t="str">
        <f t="shared" si="49"/>
        <v>&lt;EN:LabAccreditationAuthorityName&gt;STATE&lt;/EN:LabAccreditationAuthorityName&gt;</v>
      </c>
      <c r="CQ25" t="str">
        <f t="shared" si="50"/>
        <v>&lt;/EN:LabAccreditation&gt;</v>
      </c>
      <c r="CR25" t="str">
        <f t="shared" si="51"/>
        <v>&lt;EN:SampleAnalyticalMethod&gt;</v>
      </c>
      <c r="CS25" t="str">
        <f t="shared" si="52"/>
        <v>&lt;EN:MethodIdentifier&gt;9223B-PA&lt;/EN:MethodIdentifier&gt;</v>
      </c>
      <c r="CT25" t="str">
        <f t="shared" si="53"/>
        <v>&lt;/EN:SampleAnalyticalMethod&gt;</v>
      </c>
      <c r="CU25" t="str">
        <f t="shared" si="54"/>
        <v>&lt;EN:SampleAnalyzedMeasure&gt;</v>
      </c>
      <c r="CV25" t="str">
        <f t="shared" si="55"/>
        <v>&lt;EN:MeasurementValue&gt;100&lt;/EN:MeasurementValue&gt;</v>
      </c>
      <c r="CW25" t="str">
        <f t="shared" si="56"/>
        <v>&lt;EN:MeasurementUnit&gt;ML&lt;/EN:MeasurementUnit&gt;</v>
      </c>
      <c r="CX25" t="str">
        <f t="shared" si="57"/>
        <v>&lt;/EN:SampleAnalyzedMeasure&gt;</v>
      </c>
      <c r="CY25">
        <f t="shared" si="58"/>
      </c>
      <c r="CZ25">
        <f t="shared" si="59"/>
      </c>
      <c r="DA25" t="str">
        <f t="shared" si="60"/>
        <v>&lt;/EN:LabAnalysisIdentification&gt;</v>
      </c>
      <c r="DB25" t="str">
        <f t="shared" si="61"/>
        <v>&lt;EN:AnalyteIdentification&gt;</v>
      </c>
      <c r="DC25" t="str">
        <f t="shared" si="62"/>
        <v>&lt;EN:AnalyteCode&gt;3100&lt;/EN:AnalyteCode&gt;</v>
      </c>
      <c r="DD25" t="str">
        <f t="shared" si="63"/>
        <v>&lt;/EN:AnalyteIdentification&gt;</v>
      </c>
      <c r="DE25" t="str">
        <f t="shared" si="64"/>
        <v>&lt;EN:AnalysisResult&gt;</v>
      </c>
      <c r="DF25" t="str">
        <f t="shared" si="65"/>
        <v>&lt;EN:Result&gt;</v>
      </c>
      <c r="DG25" t="str">
        <f t="shared" si="66"/>
        <v>DATA MISSING</v>
      </c>
      <c r="DH25" t="str">
        <f t="shared" si="67"/>
        <v>&lt;/EN:Result&gt;</v>
      </c>
      <c r="DI25" t="str">
        <f t="shared" si="68"/>
        <v>&lt;/EN:AnalysisResult&gt;</v>
      </c>
      <c r="DJ25" t="str">
        <f t="shared" si="69"/>
        <v>&lt;EN:QAQCSummary&gt;</v>
      </c>
      <c r="DK25" t="str">
        <f t="shared" si="70"/>
        <v>DATA MISSING</v>
      </c>
      <c r="DL25">
        <f t="shared" si="71"/>
      </c>
      <c r="DM25" t="str">
        <f t="shared" si="72"/>
        <v>&lt;/EN:QAQCSummary&gt;</v>
      </c>
      <c r="DN25" t="str">
        <f t="shared" si="73"/>
        <v>&lt;/EN:AnalysisResultInformation&gt;</v>
      </c>
      <c r="DO25" t="str">
        <f t="shared" si="74"/>
        <v>&lt;EN:AnalysisResultInformation&gt;</v>
      </c>
      <c r="DP25" t="str">
        <f t="shared" si="75"/>
        <v>&lt;EN:LabAnalysisIdentification&gt;</v>
      </c>
      <c r="DQ25" t="str">
        <f t="shared" si="76"/>
        <v>&lt;EN:LabAccreditation&gt;</v>
      </c>
      <c r="DR25" t="str">
        <f t="shared" si="77"/>
        <v>DATA MISSING</v>
      </c>
      <c r="DS25" t="str">
        <f t="shared" si="78"/>
        <v>&lt;EN:LabAccreditationAuthorityName&gt;STATE&lt;/EN:LabAccreditationAuthorityName&gt;</v>
      </c>
      <c r="DT25" t="str">
        <f t="shared" si="79"/>
        <v>&lt;/EN:LabAccreditation&gt;</v>
      </c>
      <c r="DU25" t="str">
        <f t="shared" si="80"/>
        <v>&lt;EN:SampleAnalyticalMethod&gt;</v>
      </c>
      <c r="DV25" t="str">
        <f t="shared" si="81"/>
        <v>&lt;EN:MethodIdentifier&gt;9223B-PA&lt;/EN:MethodIdentifier&gt;</v>
      </c>
      <c r="DW25" t="str">
        <f t="shared" si="82"/>
        <v>&lt;/EN:SampleAnalyticalMethod&gt;</v>
      </c>
      <c r="DX25" t="str">
        <f t="shared" si="83"/>
        <v>&lt;EN:SampleAnalyzedMeasure&gt;</v>
      </c>
      <c r="DY25" t="str">
        <f t="shared" si="84"/>
        <v>&lt;EN:MeasurementValue&gt;100&lt;/EN:MeasurementValue&gt;</v>
      </c>
      <c r="DZ25" t="str">
        <f t="shared" si="85"/>
        <v>&lt;EN:MeasurementUnit&gt;ML&lt;/EN:MeasurementUnit&gt;</v>
      </c>
      <c r="EA25" t="str">
        <f t="shared" si="86"/>
        <v>&lt;/EN:SampleAnalyzedMeasure&gt;</v>
      </c>
      <c r="EB25">
        <f t="shared" si="87"/>
      </c>
      <c r="EC25">
        <f t="shared" si="88"/>
      </c>
      <c r="ED25" t="str">
        <f t="shared" si="89"/>
        <v>&lt;/EN:LabAnalysisIdentification&gt;</v>
      </c>
      <c r="EE25" t="str">
        <f t="shared" si="90"/>
        <v>&lt;EN:AnalyteIdentification&gt;</v>
      </c>
      <c r="EF25" t="str">
        <f t="shared" si="91"/>
        <v>&lt;EN:AnalyteCode&gt;3014&lt;/EN:AnalyteCode&gt;</v>
      </c>
      <c r="EG25" t="str">
        <f t="shared" si="92"/>
        <v>&lt;/EN:AnalyteIdentification&gt;</v>
      </c>
      <c r="EH25" t="str">
        <f t="shared" si="93"/>
        <v>&lt;EN:AnalysisResult&gt;</v>
      </c>
      <c r="EI25" t="str">
        <f t="shared" si="94"/>
        <v>&lt;EN:Result&gt;</v>
      </c>
      <c r="EJ25" t="str">
        <f t="shared" si="95"/>
        <v>DATA MISSING</v>
      </c>
      <c r="EK25" t="str">
        <f t="shared" si="96"/>
        <v>&lt;/EN:Result&gt;</v>
      </c>
      <c r="EL25" t="str">
        <f t="shared" si="97"/>
        <v>&lt;/EN:AnalysisResult&gt;</v>
      </c>
      <c r="EM25" t="str">
        <f t="shared" si="98"/>
        <v>&lt;EN:QAQCSummary&gt;</v>
      </c>
      <c r="EN25" t="str">
        <f t="shared" si="99"/>
        <v>DATA MISSING</v>
      </c>
      <c r="EO25">
        <f t="shared" si="100"/>
      </c>
      <c r="EP25" t="str">
        <f t="shared" si="101"/>
        <v>&lt;/EN:QAQCSummary&gt;</v>
      </c>
      <c r="EQ25" t="str">
        <f t="shared" si="102"/>
        <v>&lt;/EN:AnalysisResultInformation&gt;</v>
      </c>
      <c r="ER25" t="str">
        <f t="shared" si="103"/>
        <v>&lt;/EN:Sample&gt;</v>
      </c>
      <c r="ES25" t="str">
        <f t="shared" si="103"/>
        <v>&lt;/EN:LabReport&gt;</v>
      </c>
      <c r="ET25" t="str">
        <f t="shared" si="103"/>
        <v>&lt;/EN:Submission&gt;</v>
      </c>
      <c r="EU25" t="str">
        <f t="shared" si="103"/>
        <v>&lt;/EN:eDWR&gt;</v>
      </c>
    </row>
    <row r="26" spans="1:151" ht="15">
      <c r="A26" s="75"/>
      <c r="B26" s="76"/>
      <c r="C26" s="77"/>
      <c r="D26" s="76"/>
      <c r="E26" s="76"/>
      <c r="F26" s="78"/>
      <c r="G26" s="84"/>
      <c r="H26" s="76"/>
      <c r="I26" s="76"/>
      <c r="J26" s="76"/>
      <c r="K26" s="80"/>
      <c r="L26" s="81"/>
      <c r="M26" s="82"/>
      <c r="N26" s="83"/>
      <c r="O26" s="83"/>
      <c r="P26" s="82"/>
      <c r="Q26" s="77"/>
      <c r="R26" s="80"/>
      <c r="S26" s="76"/>
      <c r="T26" s="81"/>
      <c r="U26" s="76"/>
      <c r="V26" s="76"/>
      <c r="W26" s="77"/>
      <c r="X26" s="77"/>
      <c r="Y26" s="76"/>
      <c r="Z26" s="76"/>
      <c r="AA26" s="77"/>
      <c r="AB26" s="76"/>
      <c r="AC26" s="76"/>
      <c r="AD26" s="76"/>
      <c r="AE26" s="77"/>
      <c r="AF26" s="76"/>
      <c r="AG26">
        <f t="shared" si="0"/>
      </c>
      <c r="AH26" s="5" t="str">
        <f t="shared" si="1"/>
        <v>&lt;EN:Sample&gt;&lt;EN:SampleIdentification&gt;DATA MISSINGDATA MISSINGDATA MISSINGDATA MISSINGDATA MISSINGDATA MISSING</v>
      </c>
      <c r="AI26" s="5" t="str">
        <f t="shared" si="2"/>
        <v>DATA MISSING&lt;EN:StateClassificationCode&gt;TC&lt;/EN:StateClassificationCode&gt;&lt;/EN:SampleIdentification&gt;</v>
      </c>
      <c r="AJ26" s="5" t="str">
        <f t="shared" si="3"/>
        <v>&lt;EN:SampleLocationIdentification&gt;DATA MISSING&lt;/EN:SampleLocationIdentification&gt;</v>
      </c>
      <c r="AK26"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6"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6"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6" s="5" t="str">
        <f t="shared" si="7"/>
        <v>&lt;EN:AnalyteIdentification&gt;&lt;EN:AnalyteCode&gt;3014&lt;/EN:AnalyteCode&gt;&lt;/EN:AnalyteIdentification&gt;&lt;EN:AnalysisResult&gt;&lt;EN:Result&gt;DATA MISSING&lt;/EN:Result&gt;&lt;/EN:AnalysisResult&gt;&lt;EN:QAQCSummary&gt;DATA MISSING&lt;/EN:QAQCSummary&gt;&lt;/EN:AnalysisResultInformation&gt;</v>
      </c>
      <c r="AO26" s="5" t="str">
        <f t="shared" si="8"/>
        <v>&lt;/EN:Sample&gt;</v>
      </c>
      <c r="AP26" s="5" t="str">
        <f t="shared" si="9"/>
        <v>&lt;EN:eDWR xmlns:EN="urn:us:net:exchangenetwork" xmlns:facid="http://www.epa.gov/xml" xmlns:xsi="http://www.w3.org/2001/XMLSchema-instance" xsi:schemaLocation="urn:us:net:exchangenetwork http://10.16.11.45:8080/XMLSampling/Schemas/SDWIS_eDWR_v2.0.xsd"&gt;</v>
      </c>
      <c r="AQ26" t="str">
        <f t="shared" si="9"/>
        <v>&lt;EN:Submission&gt;</v>
      </c>
      <c r="AR26" t="str">
        <f t="shared" si="9"/>
        <v>&lt;EN:LabReport&gt;</v>
      </c>
      <c r="AS26" t="str">
        <f t="shared" si="9"/>
        <v>&lt;EN:LabIdentification&gt;</v>
      </c>
      <c r="AT26" t="str">
        <f t="shared" si="9"/>
        <v>&lt;EN:LabAccreditation&gt;</v>
      </c>
      <c r="AU26" t="str">
        <f t="shared" si="10"/>
        <v>DATA MISSING</v>
      </c>
      <c r="AV26" t="str">
        <f t="shared" si="11"/>
        <v>&lt;EN:LabAccreditationAuthorityName&gt;STATE&lt;/EN:LabAccreditationAuthorityName&gt;</v>
      </c>
      <c r="AW26" t="str">
        <f t="shared" si="11"/>
        <v>&lt;/EN:LabAccreditation&gt;</v>
      </c>
      <c r="AX26" t="str">
        <f t="shared" si="11"/>
        <v>&lt;/EN:LabIdentification&gt;</v>
      </c>
      <c r="AY26" t="str">
        <f t="shared" si="11"/>
        <v>&lt;EN:Sample&gt;</v>
      </c>
      <c r="AZ26" t="str">
        <f t="shared" si="11"/>
        <v>&lt;EN:SampleIdentification&gt;</v>
      </c>
      <c r="BA26">
        <f t="shared" si="12"/>
      </c>
      <c r="BB26" t="str">
        <f t="shared" si="13"/>
        <v>DATA MISSING</v>
      </c>
      <c r="BC26" t="str">
        <f t="shared" si="14"/>
        <v>DATA MISSING</v>
      </c>
      <c r="BD26" t="str">
        <f t="shared" si="15"/>
        <v>DATA MISSING</v>
      </c>
      <c r="BE26" t="str">
        <f t="shared" si="16"/>
        <v>DATA MISSING</v>
      </c>
      <c r="BF26" t="str">
        <f t="shared" si="17"/>
        <v>DATA MISSING</v>
      </c>
      <c r="BG26" t="str">
        <f t="shared" si="18"/>
        <v>DATA MISSING</v>
      </c>
      <c r="BH26">
        <f t="shared" si="19"/>
      </c>
      <c r="BI26">
        <f t="shared" si="20"/>
      </c>
      <c r="BJ26">
        <f t="shared" si="21"/>
      </c>
      <c r="BK26">
        <f t="shared" si="22"/>
      </c>
      <c r="BL26">
        <f t="shared" si="23"/>
      </c>
      <c r="BM26">
        <f t="shared" si="24"/>
      </c>
      <c r="BN26">
        <f t="shared" si="24"/>
      </c>
      <c r="BO26">
        <f t="shared" si="24"/>
      </c>
      <c r="BP26">
        <f t="shared" si="25"/>
      </c>
      <c r="BQ26">
        <f t="shared" si="26"/>
      </c>
      <c r="BR26">
        <f t="shared" si="27"/>
      </c>
      <c r="BS26" t="str">
        <f t="shared" si="28"/>
        <v>DATA MISSING</v>
      </c>
      <c r="BT26">
        <f t="shared" si="29"/>
      </c>
      <c r="BU26">
        <f t="shared" si="30"/>
      </c>
      <c r="BV26">
        <f t="shared" si="31"/>
      </c>
      <c r="BW26">
        <f t="shared" si="32"/>
      </c>
      <c r="BX26">
        <f t="shared" si="33"/>
      </c>
      <c r="BY26">
        <f t="shared" si="34"/>
      </c>
      <c r="BZ26">
        <f t="shared" si="35"/>
      </c>
      <c r="CA26">
        <f t="shared" si="36"/>
      </c>
      <c r="CB26">
        <f t="shared" si="37"/>
      </c>
      <c r="CC26">
        <f t="shared" si="38"/>
      </c>
      <c r="CD26">
        <f t="shared" si="39"/>
      </c>
      <c r="CE26" t="str">
        <f t="shared" si="40"/>
        <v>&lt;EN:StateClassificationCode&gt;TC&lt;/EN:StateClassificationCode&gt;</v>
      </c>
      <c r="CF26" t="str">
        <f t="shared" si="40"/>
        <v>&lt;/EN:SampleIdentification&gt;</v>
      </c>
      <c r="CG26" t="str">
        <f t="shared" si="40"/>
        <v>&lt;EN:SampleLocationIdentification&gt;</v>
      </c>
      <c r="CH26" t="str">
        <f t="shared" si="41"/>
        <v>DATA MISSING</v>
      </c>
      <c r="CI26">
        <f t="shared" si="42"/>
      </c>
      <c r="CJ26">
        <f t="shared" si="43"/>
      </c>
      <c r="CK26" t="str">
        <f t="shared" si="44"/>
        <v>&lt;/EN:SampleLocationIdentification&gt;</v>
      </c>
      <c r="CL26" t="str">
        <f t="shared" si="45"/>
        <v>&lt;EN:AnalysisResultInformation&gt;</v>
      </c>
      <c r="CM26" t="str">
        <f t="shared" si="46"/>
        <v>&lt;EN:LabAnalysisIdentification&gt;</v>
      </c>
      <c r="CN26" t="str">
        <f t="shared" si="47"/>
        <v>&lt;EN:LabAccreditation&gt;</v>
      </c>
      <c r="CO26" t="str">
        <f t="shared" si="48"/>
        <v>DATA MISSING</v>
      </c>
      <c r="CP26" t="str">
        <f t="shared" si="49"/>
        <v>&lt;EN:LabAccreditationAuthorityName&gt;STATE&lt;/EN:LabAccreditationAuthorityName&gt;</v>
      </c>
      <c r="CQ26" t="str">
        <f t="shared" si="50"/>
        <v>&lt;/EN:LabAccreditation&gt;</v>
      </c>
      <c r="CR26" t="str">
        <f t="shared" si="51"/>
        <v>&lt;EN:SampleAnalyticalMethod&gt;</v>
      </c>
      <c r="CS26" t="str">
        <f t="shared" si="52"/>
        <v>&lt;EN:MethodIdentifier&gt;9223B-PA&lt;/EN:MethodIdentifier&gt;</v>
      </c>
      <c r="CT26" t="str">
        <f t="shared" si="53"/>
        <v>&lt;/EN:SampleAnalyticalMethod&gt;</v>
      </c>
      <c r="CU26" t="str">
        <f t="shared" si="54"/>
        <v>&lt;EN:SampleAnalyzedMeasure&gt;</v>
      </c>
      <c r="CV26" t="str">
        <f t="shared" si="55"/>
        <v>&lt;EN:MeasurementValue&gt;100&lt;/EN:MeasurementValue&gt;</v>
      </c>
      <c r="CW26" t="str">
        <f t="shared" si="56"/>
        <v>&lt;EN:MeasurementUnit&gt;ML&lt;/EN:MeasurementUnit&gt;</v>
      </c>
      <c r="CX26" t="str">
        <f t="shared" si="57"/>
        <v>&lt;/EN:SampleAnalyzedMeasure&gt;</v>
      </c>
      <c r="CY26">
        <f t="shared" si="58"/>
      </c>
      <c r="CZ26">
        <f t="shared" si="59"/>
      </c>
      <c r="DA26" t="str">
        <f t="shared" si="60"/>
        <v>&lt;/EN:LabAnalysisIdentification&gt;</v>
      </c>
      <c r="DB26" t="str">
        <f t="shared" si="61"/>
        <v>&lt;EN:AnalyteIdentification&gt;</v>
      </c>
      <c r="DC26" t="str">
        <f t="shared" si="62"/>
        <v>&lt;EN:AnalyteCode&gt;3100&lt;/EN:AnalyteCode&gt;</v>
      </c>
      <c r="DD26" t="str">
        <f t="shared" si="63"/>
        <v>&lt;/EN:AnalyteIdentification&gt;</v>
      </c>
      <c r="DE26" t="str">
        <f t="shared" si="64"/>
        <v>&lt;EN:AnalysisResult&gt;</v>
      </c>
      <c r="DF26" t="str">
        <f t="shared" si="65"/>
        <v>&lt;EN:Result&gt;</v>
      </c>
      <c r="DG26" t="str">
        <f t="shared" si="66"/>
        <v>DATA MISSING</v>
      </c>
      <c r="DH26" t="str">
        <f t="shared" si="67"/>
        <v>&lt;/EN:Result&gt;</v>
      </c>
      <c r="DI26" t="str">
        <f t="shared" si="68"/>
        <v>&lt;/EN:AnalysisResult&gt;</v>
      </c>
      <c r="DJ26" t="str">
        <f t="shared" si="69"/>
        <v>&lt;EN:QAQCSummary&gt;</v>
      </c>
      <c r="DK26" t="str">
        <f t="shared" si="70"/>
        <v>DATA MISSING</v>
      </c>
      <c r="DL26">
        <f t="shared" si="71"/>
      </c>
      <c r="DM26" t="str">
        <f t="shared" si="72"/>
        <v>&lt;/EN:QAQCSummary&gt;</v>
      </c>
      <c r="DN26" t="str">
        <f t="shared" si="73"/>
        <v>&lt;/EN:AnalysisResultInformation&gt;</v>
      </c>
      <c r="DO26" t="str">
        <f t="shared" si="74"/>
        <v>&lt;EN:AnalysisResultInformation&gt;</v>
      </c>
      <c r="DP26" t="str">
        <f t="shared" si="75"/>
        <v>&lt;EN:LabAnalysisIdentification&gt;</v>
      </c>
      <c r="DQ26" t="str">
        <f t="shared" si="76"/>
        <v>&lt;EN:LabAccreditation&gt;</v>
      </c>
      <c r="DR26" t="str">
        <f t="shared" si="77"/>
        <v>DATA MISSING</v>
      </c>
      <c r="DS26" t="str">
        <f t="shared" si="78"/>
        <v>&lt;EN:LabAccreditationAuthorityName&gt;STATE&lt;/EN:LabAccreditationAuthorityName&gt;</v>
      </c>
      <c r="DT26" t="str">
        <f t="shared" si="79"/>
        <v>&lt;/EN:LabAccreditation&gt;</v>
      </c>
      <c r="DU26" t="str">
        <f t="shared" si="80"/>
        <v>&lt;EN:SampleAnalyticalMethod&gt;</v>
      </c>
      <c r="DV26" t="str">
        <f t="shared" si="81"/>
        <v>&lt;EN:MethodIdentifier&gt;9223B-PA&lt;/EN:MethodIdentifier&gt;</v>
      </c>
      <c r="DW26" t="str">
        <f t="shared" si="82"/>
        <v>&lt;/EN:SampleAnalyticalMethod&gt;</v>
      </c>
      <c r="DX26" t="str">
        <f t="shared" si="83"/>
        <v>&lt;EN:SampleAnalyzedMeasure&gt;</v>
      </c>
      <c r="DY26" t="str">
        <f t="shared" si="84"/>
        <v>&lt;EN:MeasurementValue&gt;100&lt;/EN:MeasurementValue&gt;</v>
      </c>
      <c r="DZ26" t="str">
        <f t="shared" si="85"/>
        <v>&lt;EN:MeasurementUnit&gt;ML&lt;/EN:MeasurementUnit&gt;</v>
      </c>
      <c r="EA26" t="str">
        <f t="shared" si="86"/>
        <v>&lt;/EN:SampleAnalyzedMeasure&gt;</v>
      </c>
      <c r="EB26">
        <f t="shared" si="87"/>
      </c>
      <c r="EC26">
        <f t="shared" si="88"/>
      </c>
      <c r="ED26" t="str">
        <f t="shared" si="89"/>
        <v>&lt;/EN:LabAnalysisIdentification&gt;</v>
      </c>
      <c r="EE26" t="str">
        <f t="shared" si="90"/>
        <v>&lt;EN:AnalyteIdentification&gt;</v>
      </c>
      <c r="EF26" t="str">
        <f t="shared" si="91"/>
        <v>&lt;EN:AnalyteCode&gt;3014&lt;/EN:AnalyteCode&gt;</v>
      </c>
      <c r="EG26" t="str">
        <f t="shared" si="92"/>
        <v>&lt;/EN:AnalyteIdentification&gt;</v>
      </c>
      <c r="EH26" t="str">
        <f t="shared" si="93"/>
        <v>&lt;EN:AnalysisResult&gt;</v>
      </c>
      <c r="EI26" t="str">
        <f t="shared" si="94"/>
        <v>&lt;EN:Result&gt;</v>
      </c>
      <c r="EJ26" t="str">
        <f t="shared" si="95"/>
        <v>DATA MISSING</v>
      </c>
      <c r="EK26" t="str">
        <f t="shared" si="96"/>
        <v>&lt;/EN:Result&gt;</v>
      </c>
      <c r="EL26" t="str">
        <f t="shared" si="97"/>
        <v>&lt;/EN:AnalysisResult&gt;</v>
      </c>
      <c r="EM26" t="str">
        <f t="shared" si="98"/>
        <v>&lt;EN:QAQCSummary&gt;</v>
      </c>
      <c r="EN26" t="str">
        <f t="shared" si="99"/>
        <v>DATA MISSING</v>
      </c>
      <c r="EO26">
        <f t="shared" si="100"/>
      </c>
      <c r="EP26" t="str">
        <f t="shared" si="101"/>
        <v>&lt;/EN:QAQCSummary&gt;</v>
      </c>
      <c r="EQ26" t="str">
        <f t="shared" si="102"/>
        <v>&lt;/EN:AnalysisResultInformation&gt;</v>
      </c>
      <c r="ER26" t="str">
        <f t="shared" si="103"/>
        <v>&lt;/EN:Sample&gt;</v>
      </c>
      <c r="ES26" t="str">
        <f t="shared" si="103"/>
        <v>&lt;/EN:LabReport&gt;</v>
      </c>
      <c r="ET26" t="str">
        <f t="shared" si="103"/>
        <v>&lt;/EN:Submission&gt;</v>
      </c>
      <c r="EU26" t="str">
        <f t="shared" si="103"/>
        <v>&lt;/EN:eDWR&gt;</v>
      </c>
    </row>
    <row r="27" spans="1:151" ht="15">
      <c r="A27" s="75"/>
      <c r="B27" s="76"/>
      <c r="C27" s="77"/>
      <c r="D27" s="76"/>
      <c r="E27" s="76"/>
      <c r="F27" s="78"/>
      <c r="G27" s="84"/>
      <c r="H27" s="76"/>
      <c r="I27" s="76"/>
      <c r="J27" s="76"/>
      <c r="K27" s="80"/>
      <c r="L27" s="81"/>
      <c r="M27" s="82"/>
      <c r="N27" s="83"/>
      <c r="O27" s="83"/>
      <c r="P27" s="82"/>
      <c r="Q27" s="77"/>
      <c r="R27" s="80"/>
      <c r="S27" s="76"/>
      <c r="T27" s="81"/>
      <c r="U27" s="76"/>
      <c r="V27" s="76"/>
      <c r="W27" s="77"/>
      <c r="X27" s="77"/>
      <c r="Y27" s="76"/>
      <c r="Z27" s="76"/>
      <c r="AA27" s="77"/>
      <c r="AB27" s="76"/>
      <c r="AC27" s="76"/>
      <c r="AD27" s="76"/>
      <c r="AE27" s="77"/>
      <c r="AF27" s="76"/>
      <c r="AG27">
        <f t="shared" si="0"/>
      </c>
      <c r="AH27" s="5" t="str">
        <f t="shared" si="1"/>
        <v>&lt;EN:Sample&gt;&lt;EN:SampleIdentification&gt;DATA MISSINGDATA MISSINGDATA MISSINGDATA MISSINGDATA MISSINGDATA MISSING</v>
      </c>
      <c r="AI27" s="5" t="str">
        <f t="shared" si="2"/>
        <v>DATA MISSING&lt;EN:StateClassificationCode&gt;TC&lt;/EN:StateClassificationCode&gt;&lt;/EN:SampleIdentification&gt;</v>
      </c>
      <c r="AJ27" s="5" t="str">
        <f t="shared" si="3"/>
        <v>&lt;EN:SampleLocationIdentification&gt;DATA MISSING&lt;/EN:SampleLocationIdentification&gt;</v>
      </c>
      <c r="AK27"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7"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7"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7" s="5" t="str">
        <f t="shared" si="7"/>
        <v>&lt;EN:AnalyteIdentification&gt;&lt;EN:AnalyteCode&gt;3014&lt;/EN:AnalyteCode&gt;&lt;/EN:AnalyteIdentification&gt;&lt;EN:AnalysisResult&gt;&lt;EN:Result&gt;DATA MISSING&lt;/EN:Result&gt;&lt;/EN:AnalysisResult&gt;&lt;EN:QAQCSummary&gt;DATA MISSING&lt;/EN:QAQCSummary&gt;&lt;/EN:AnalysisResultInformation&gt;</v>
      </c>
      <c r="AO27" s="5" t="str">
        <f t="shared" si="8"/>
        <v>&lt;/EN:Sample&gt;</v>
      </c>
      <c r="AP27" s="5" t="str">
        <f t="shared" si="9"/>
        <v>&lt;EN:eDWR xmlns:EN="urn:us:net:exchangenetwork" xmlns:facid="http://www.epa.gov/xml" xmlns:xsi="http://www.w3.org/2001/XMLSchema-instance" xsi:schemaLocation="urn:us:net:exchangenetwork http://10.16.11.45:8080/XMLSampling/Schemas/SDWIS_eDWR_v2.0.xsd"&gt;</v>
      </c>
      <c r="AQ27" t="str">
        <f t="shared" si="9"/>
        <v>&lt;EN:Submission&gt;</v>
      </c>
      <c r="AR27" t="str">
        <f t="shared" si="9"/>
        <v>&lt;EN:LabReport&gt;</v>
      </c>
      <c r="AS27" t="str">
        <f t="shared" si="9"/>
        <v>&lt;EN:LabIdentification&gt;</v>
      </c>
      <c r="AT27" t="str">
        <f t="shared" si="9"/>
        <v>&lt;EN:LabAccreditation&gt;</v>
      </c>
      <c r="AU27" t="str">
        <f t="shared" si="10"/>
        <v>DATA MISSING</v>
      </c>
      <c r="AV27" t="str">
        <f t="shared" si="11"/>
        <v>&lt;EN:LabAccreditationAuthorityName&gt;STATE&lt;/EN:LabAccreditationAuthorityName&gt;</v>
      </c>
      <c r="AW27" t="str">
        <f t="shared" si="11"/>
        <v>&lt;/EN:LabAccreditation&gt;</v>
      </c>
      <c r="AX27" t="str">
        <f t="shared" si="11"/>
        <v>&lt;/EN:LabIdentification&gt;</v>
      </c>
      <c r="AY27" t="str">
        <f t="shared" si="11"/>
        <v>&lt;EN:Sample&gt;</v>
      </c>
      <c r="AZ27" t="str">
        <f t="shared" si="11"/>
        <v>&lt;EN:SampleIdentification&gt;</v>
      </c>
      <c r="BA27">
        <f t="shared" si="12"/>
      </c>
      <c r="BB27" t="str">
        <f t="shared" si="13"/>
        <v>DATA MISSING</v>
      </c>
      <c r="BC27" t="str">
        <f t="shared" si="14"/>
        <v>DATA MISSING</v>
      </c>
      <c r="BD27" t="str">
        <f t="shared" si="15"/>
        <v>DATA MISSING</v>
      </c>
      <c r="BE27" t="str">
        <f t="shared" si="16"/>
        <v>DATA MISSING</v>
      </c>
      <c r="BF27" t="str">
        <f t="shared" si="17"/>
        <v>DATA MISSING</v>
      </c>
      <c r="BG27" t="str">
        <f t="shared" si="18"/>
        <v>DATA MISSING</v>
      </c>
      <c r="BH27">
        <f t="shared" si="19"/>
      </c>
      <c r="BI27">
        <f t="shared" si="20"/>
      </c>
      <c r="BJ27">
        <f t="shared" si="21"/>
      </c>
      <c r="BK27">
        <f t="shared" si="22"/>
      </c>
      <c r="BL27">
        <f t="shared" si="23"/>
      </c>
      <c r="BM27">
        <f t="shared" si="24"/>
      </c>
      <c r="BN27">
        <f t="shared" si="24"/>
      </c>
      <c r="BO27">
        <f t="shared" si="24"/>
      </c>
      <c r="BP27">
        <f t="shared" si="25"/>
      </c>
      <c r="BQ27">
        <f t="shared" si="26"/>
      </c>
      <c r="BR27">
        <f t="shared" si="27"/>
      </c>
      <c r="BS27" t="str">
        <f t="shared" si="28"/>
        <v>DATA MISSING</v>
      </c>
      <c r="BT27">
        <f t="shared" si="29"/>
      </c>
      <c r="BU27">
        <f t="shared" si="30"/>
      </c>
      <c r="BV27">
        <f t="shared" si="31"/>
      </c>
      <c r="BW27">
        <f t="shared" si="32"/>
      </c>
      <c r="BX27">
        <f t="shared" si="33"/>
      </c>
      <c r="BY27">
        <f t="shared" si="34"/>
      </c>
      <c r="BZ27">
        <f t="shared" si="35"/>
      </c>
      <c r="CA27">
        <f t="shared" si="36"/>
      </c>
      <c r="CB27">
        <f t="shared" si="37"/>
      </c>
      <c r="CC27">
        <f t="shared" si="38"/>
      </c>
      <c r="CD27">
        <f t="shared" si="39"/>
      </c>
      <c r="CE27" t="str">
        <f t="shared" si="40"/>
        <v>&lt;EN:StateClassificationCode&gt;TC&lt;/EN:StateClassificationCode&gt;</v>
      </c>
      <c r="CF27" t="str">
        <f t="shared" si="40"/>
        <v>&lt;/EN:SampleIdentification&gt;</v>
      </c>
      <c r="CG27" t="str">
        <f t="shared" si="40"/>
        <v>&lt;EN:SampleLocationIdentification&gt;</v>
      </c>
      <c r="CH27" t="str">
        <f t="shared" si="41"/>
        <v>DATA MISSING</v>
      </c>
      <c r="CI27">
        <f t="shared" si="42"/>
      </c>
      <c r="CJ27">
        <f t="shared" si="43"/>
      </c>
      <c r="CK27" t="str">
        <f t="shared" si="44"/>
        <v>&lt;/EN:SampleLocationIdentification&gt;</v>
      </c>
      <c r="CL27" t="str">
        <f t="shared" si="45"/>
        <v>&lt;EN:AnalysisResultInformation&gt;</v>
      </c>
      <c r="CM27" t="str">
        <f t="shared" si="46"/>
        <v>&lt;EN:LabAnalysisIdentification&gt;</v>
      </c>
      <c r="CN27" t="str">
        <f t="shared" si="47"/>
        <v>&lt;EN:LabAccreditation&gt;</v>
      </c>
      <c r="CO27" t="str">
        <f t="shared" si="48"/>
        <v>DATA MISSING</v>
      </c>
      <c r="CP27" t="str">
        <f t="shared" si="49"/>
        <v>&lt;EN:LabAccreditationAuthorityName&gt;STATE&lt;/EN:LabAccreditationAuthorityName&gt;</v>
      </c>
      <c r="CQ27" t="str">
        <f t="shared" si="50"/>
        <v>&lt;/EN:LabAccreditation&gt;</v>
      </c>
      <c r="CR27" t="str">
        <f t="shared" si="51"/>
        <v>&lt;EN:SampleAnalyticalMethod&gt;</v>
      </c>
      <c r="CS27" t="str">
        <f t="shared" si="52"/>
        <v>&lt;EN:MethodIdentifier&gt;9223B-PA&lt;/EN:MethodIdentifier&gt;</v>
      </c>
      <c r="CT27" t="str">
        <f t="shared" si="53"/>
        <v>&lt;/EN:SampleAnalyticalMethod&gt;</v>
      </c>
      <c r="CU27" t="str">
        <f t="shared" si="54"/>
        <v>&lt;EN:SampleAnalyzedMeasure&gt;</v>
      </c>
      <c r="CV27" t="str">
        <f t="shared" si="55"/>
        <v>&lt;EN:MeasurementValue&gt;100&lt;/EN:MeasurementValue&gt;</v>
      </c>
      <c r="CW27" t="str">
        <f t="shared" si="56"/>
        <v>&lt;EN:MeasurementUnit&gt;ML&lt;/EN:MeasurementUnit&gt;</v>
      </c>
      <c r="CX27" t="str">
        <f t="shared" si="57"/>
        <v>&lt;/EN:SampleAnalyzedMeasure&gt;</v>
      </c>
      <c r="CY27">
        <f t="shared" si="58"/>
      </c>
      <c r="CZ27">
        <f t="shared" si="59"/>
      </c>
      <c r="DA27" t="str">
        <f t="shared" si="60"/>
        <v>&lt;/EN:LabAnalysisIdentification&gt;</v>
      </c>
      <c r="DB27" t="str">
        <f t="shared" si="61"/>
        <v>&lt;EN:AnalyteIdentification&gt;</v>
      </c>
      <c r="DC27" t="str">
        <f t="shared" si="62"/>
        <v>&lt;EN:AnalyteCode&gt;3100&lt;/EN:AnalyteCode&gt;</v>
      </c>
      <c r="DD27" t="str">
        <f t="shared" si="63"/>
        <v>&lt;/EN:AnalyteIdentification&gt;</v>
      </c>
      <c r="DE27" t="str">
        <f t="shared" si="64"/>
        <v>&lt;EN:AnalysisResult&gt;</v>
      </c>
      <c r="DF27" t="str">
        <f t="shared" si="65"/>
        <v>&lt;EN:Result&gt;</v>
      </c>
      <c r="DG27" t="str">
        <f t="shared" si="66"/>
        <v>DATA MISSING</v>
      </c>
      <c r="DH27" t="str">
        <f t="shared" si="67"/>
        <v>&lt;/EN:Result&gt;</v>
      </c>
      <c r="DI27" t="str">
        <f t="shared" si="68"/>
        <v>&lt;/EN:AnalysisResult&gt;</v>
      </c>
      <c r="DJ27" t="str">
        <f t="shared" si="69"/>
        <v>&lt;EN:QAQCSummary&gt;</v>
      </c>
      <c r="DK27" t="str">
        <f t="shared" si="70"/>
        <v>DATA MISSING</v>
      </c>
      <c r="DL27">
        <f t="shared" si="71"/>
      </c>
      <c r="DM27" t="str">
        <f t="shared" si="72"/>
        <v>&lt;/EN:QAQCSummary&gt;</v>
      </c>
      <c r="DN27" t="str">
        <f t="shared" si="73"/>
        <v>&lt;/EN:AnalysisResultInformation&gt;</v>
      </c>
      <c r="DO27" t="str">
        <f t="shared" si="74"/>
        <v>&lt;EN:AnalysisResultInformation&gt;</v>
      </c>
      <c r="DP27" t="str">
        <f t="shared" si="75"/>
        <v>&lt;EN:LabAnalysisIdentification&gt;</v>
      </c>
      <c r="DQ27" t="str">
        <f t="shared" si="76"/>
        <v>&lt;EN:LabAccreditation&gt;</v>
      </c>
      <c r="DR27" t="str">
        <f t="shared" si="77"/>
        <v>DATA MISSING</v>
      </c>
      <c r="DS27" t="str">
        <f t="shared" si="78"/>
        <v>&lt;EN:LabAccreditationAuthorityName&gt;STATE&lt;/EN:LabAccreditationAuthorityName&gt;</v>
      </c>
      <c r="DT27" t="str">
        <f t="shared" si="79"/>
        <v>&lt;/EN:LabAccreditation&gt;</v>
      </c>
      <c r="DU27" t="str">
        <f t="shared" si="80"/>
        <v>&lt;EN:SampleAnalyticalMethod&gt;</v>
      </c>
      <c r="DV27" t="str">
        <f t="shared" si="81"/>
        <v>&lt;EN:MethodIdentifier&gt;9223B-PA&lt;/EN:MethodIdentifier&gt;</v>
      </c>
      <c r="DW27" t="str">
        <f t="shared" si="82"/>
        <v>&lt;/EN:SampleAnalyticalMethod&gt;</v>
      </c>
      <c r="DX27" t="str">
        <f t="shared" si="83"/>
        <v>&lt;EN:SampleAnalyzedMeasure&gt;</v>
      </c>
      <c r="DY27" t="str">
        <f t="shared" si="84"/>
        <v>&lt;EN:MeasurementValue&gt;100&lt;/EN:MeasurementValue&gt;</v>
      </c>
      <c r="DZ27" t="str">
        <f t="shared" si="85"/>
        <v>&lt;EN:MeasurementUnit&gt;ML&lt;/EN:MeasurementUnit&gt;</v>
      </c>
      <c r="EA27" t="str">
        <f t="shared" si="86"/>
        <v>&lt;/EN:SampleAnalyzedMeasure&gt;</v>
      </c>
      <c r="EB27">
        <f t="shared" si="87"/>
      </c>
      <c r="EC27">
        <f t="shared" si="88"/>
      </c>
      <c r="ED27" t="str">
        <f t="shared" si="89"/>
        <v>&lt;/EN:LabAnalysisIdentification&gt;</v>
      </c>
      <c r="EE27" t="str">
        <f t="shared" si="90"/>
        <v>&lt;EN:AnalyteIdentification&gt;</v>
      </c>
      <c r="EF27" t="str">
        <f t="shared" si="91"/>
        <v>&lt;EN:AnalyteCode&gt;3014&lt;/EN:AnalyteCode&gt;</v>
      </c>
      <c r="EG27" t="str">
        <f t="shared" si="92"/>
        <v>&lt;/EN:AnalyteIdentification&gt;</v>
      </c>
      <c r="EH27" t="str">
        <f t="shared" si="93"/>
        <v>&lt;EN:AnalysisResult&gt;</v>
      </c>
      <c r="EI27" t="str">
        <f t="shared" si="94"/>
        <v>&lt;EN:Result&gt;</v>
      </c>
      <c r="EJ27" t="str">
        <f t="shared" si="95"/>
        <v>DATA MISSING</v>
      </c>
      <c r="EK27" t="str">
        <f t="shared" si="96"/>
        <v>&lt;/EN:Result&gt;</v>
      </c>
      <c r="EL27" t="str">
        <f t="shared" si="97"/>
        <v>&lt;/EN:AnalysisResult&gt;</v>
      </c>
      <c r="EM27" t="str">
        <f t="shared" si="98"/>
        <v>&lt;EN:QAQCSummary&gt;</v>
      </c>
      <c r="EN27" t="str">
        <f t="shared" si="99"/>
        <v>DATA MISSING</v>
      </c>
      <c r="EO27">
        <f t="shared" si="100"/>
      </c>
      <c r="EP27" t="str">
        <f t="shared" si="101"/>
        <v>&lt;/EN:QAQCSummary&gt;</v>
      </c>
      <c r="EQ27" t="str">
        <f t="shared" si="102"/>
        <v>&lt;/EN:AnalysisResultInformation&gt;</v>
      </c>
      <c r="ER27" t="str">
        <f t="shared" si="103"/>
        <v>&lt;/EN:Sample&gt;</v>
      </c>
      <c r="ES27" t="str">
        <f t="shared" si="103"/>
        <v>&lt;/EN:LabReport&gt;</v>
      </c>
      <c r="ET27" t="str">
        <f t="shared" si="103"/>
        <v>&lt;/EN:Submission&gt;</v>
      </c>
      <c r="EU27" t="str">
        <f t="shared" si="103"/>
        <v>&lt;/EN:eDWR&gt;</v>
      </c>
    </row>
    <row r="28" spans="1:151" ht="15">
      <c r="A28" s="75"/>
      <c r="B28" s="76"/>
      <c r="C28" s="77"/>
      <c r="D28" s="76"/>
      <c r="E28" s="76"/>
      <c r="F28" s="78"/>
      <c r="G28" s="84"/>
      <c r="H28" s="76"/>
      <c r="I28" s="76"/>
      <c r="J28" s="76"/>
      <c r="K28" s="80"/>
      <c r="L28" s="81"/>
      <c r="M28" s="82"/>
      <c r="N28" s="83"/>
      <c r="O28" s="83"/>
      <c r="P28" s="82"/>
      <c r="Q28" s="77"/>
      <c r="R28" s="80"/>
      <c r="S28" s="76"/>
      <c r="T28" s="81"/>
      <c r="U28" s="76"/>
      <c r="V28" s="76"/>
      <c r="W28" s="77"/>
      <c r="X28" s="77"/>
      <c r="Y28" s="76"/>
      <c r="Z28" s="76"/>
      <c r="AA28" s="77"/>
      <c r="AB28" s="76"/>
      <c r="AC28" s="76"/>
      <c r="AD28" s="76"/>
      <c r="AE28" s="77"/>
      <c r="AF28" s="76"/>
      <c r="AG28">
        <f t="shared" si="0"/>
      </c>
      <c r="AH28" s="5" t="str">
        <f t="shared" si="1"/>
        <v>&lt;EN:Sample&gt;&lt;EN:SampleIdentification&gt;DATA MISSINGDATA MISSINGDATA MISSINGDATA MISSINGDATA MISSINGDATA MISSING</v>
      </c>
      <c r="AI28" s="5" t="str">
        <f t="shared" si="2"/>
        <v>DATA MISSING&lt;EN:StateClassificationCode&gt;TC&lt;/EN:StateClassificationCode&gt;&lt;/EN:SampleIdentification&gt;</v>
      </c>
      <c r="AJ28" s="5" t="str">
        <f t="shared" si="3"/>
        <v>&lt;EN:SampleLocationIdentification&gt;DATA MISSING&lt;/EN:SampleLocationIdentification&gt;</v>
      </c>
      <c r="AK28"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8"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8"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8" s="5" t="str">
        <f t="shared" si="7"/>
        <v>&lt;EN:AnalyteIdentification&gt;&lt;EN:AnalyteCode&gt;3014&lt;/EN:AnalyteCode&gt;&lt;/EN:AnalyteIdentification&gt;&lt;EN:AnalysisResult&gt;&lt;EN:Result&gt;DATA MISSING&lt;/EN:Result&gt;&lt;/EN:AnalysisResult&gt;&lt;EN:QAQCSummary&gt;DATA MISSING&lt;/EN:QAQCSummary&gt;&lt;/EN:AnalysisResultInformation&gt;</v>
      </c>
      <c r="AO28" s="5" t="str">
        <f t="shared" si="8"/>
        <v>&lt;/EN:Sample&gt;</v>
      </c>
      <c r="AP28" s="5" t="str">
        <f t="shared" si="9"/>
        <v>&lt;EN:eDWR xmlns:EN="urn:us:net:exchangenetwork" xmlns:facid="http://www.epa.gov/xml" xmlns:xsi="http://www.w3.org/2001/XMLSchema-instance" xsi:schemaLocation="urn:us:net:exchangenetwork http://10.16.11.45:8080/XMLSampling/Schemas/SDWIS_eDWR_v2.0.xsd"&gt;</v>
      </c>
      <c r="AQ28" t="str">
        <f t="shared" si="9"/>
        <v>&lt;EN:Submission&gt;</v>
      </c>
      <c r="AR28" t="str">
        <f t="shared" si="9"/>
        <v>&lt;EN:LabReport&gt;</v>
      </c>
      <c r="AS28" t="str">
        <f t="shared" si="9"/>
        <v>&lt;EN:LabIdentification&gt;</v>
      </c>
      <c r="AT28" t="str">
        <f t="shared" si="9"/>
        <v>&lt;EN:LabAccreditation&gt;</v>
      </c>
      <c r="AU28" t="str">
        <f t="shared" si="10"/>
        <v>DATA MISSING</v>
      </c>
      <c r="AV28" t="str">
        <f t="shared" si="11"/>
        <v>&lt;EN:LabAccreditationAuthorityName&gt;STATE&lt;/EN:LabAccreditationAuthorityName&gt;</v>
      </c>
      <c r="AW28" t="str">
        <f t="shared" si="11"/>
        <v>&lt;/EN:LabAccreditation&gt;</v>
      </c>
      <c r="AX28" t="str">
        <f t="shared" si="11"/>
        <v>&lt;/EN:LabIdentification&gt;</v>
      </c>
      <c r="AY28" t="str">
        <f t="shared" si="11"/>
        <v>&lt;EN:Sample&gt;</v>
      </c>
      <c r="AZ28" t="str">
        <f t="shared" si="11"/>
        <v>&lt;EN:SampleIdentification&gt;</v>
      </c>
      <c r="BA28">
        <f t="shared" si="12"/>
      </c>
      <c r="BB28" t="str">
        <f t="shared" si="13"/>
        <v>DATA MISSING</v>
      </c>
      <c r="BC28" t="str">
        <f t="shared" si="14"/>
        <v>DATA MISSING</v>
      </c>
      <c r="BD28" t="str">
        <f t="shared" si="15"/>
        <v>DATA MISSING</v>
      </c>
      <c r="BE28" t="str">
        <f t="shared" si="16"/>
        <v>DATA MISSING</v>
      </c>
      <c r="BF28" t="str">
        <f t="shared" si="17"/>
        <v>DATA MISSING</v>
      </c>
      <c r="BG28" t="str">
        <f t="shared" si="18"/>
        <v>DATA MISSING</v>
      </c>
      <c r="BH28">
        <f t="shared" si="19"/>
      </c>
      <c r="BI28">
        <f t="shared" si="20"/>
      </c>
      <c r="BJ28">
        <f t="shared" si="21"/>
      </c>
      <c r="BK28">
        <f t="shared" si="22"/>
      </c>
      <c r="BL28">
        <f t="shared" si="23"/>
      </c>
      <c r="BM28">
        <f t="shared" si="24"/>
      </c>
      <c r="BN28">
        <f t="shared" si="24"/>
      </c>
      <c r="BO28">
        <f t="shared" si="24"/>
      </c>
      <c r="BP28">
        <f t="shared" si="25"/>
      </c>
      <c r="BQ28">
        <f t="shared" si="26"/>
      </c>
      <c r="BR28">
        <f t="shared" si="27"/>
      </c>
      <c r="BS28" t="str">
        <f t="shared" si="28"/>
        <v>DATA MISSING</v>
      </c>
      <c r="BT28">
        <f t="shared" si="29"/>
      </c>
      <c r="BU28">
        <f t="shared" si="30"/>
      </c>
      <c r="BV28">
        <f t="shared" si="31"/>
      </c>
      <c r="BW28">
        <f t="shared" si="32"/>
      </c>
      <c r="BX28">
        <f t="shared" si="33"/>
      </c>
      <c r="BY28">
        <f t="shared" si="34"/>
      </c>
      <c r="BZ28">
        <f t="shared" si="35"/>
      </c>
      <c r="CA28">
        <f t="shared" si="36"/>
      </c>
      <c r="CB28">
        <f t="shared" si="37"/>
      </c>
      <c r="CC28">
        <f t="shared" si="38"/>
      </c>
      <c r="CD28">
        <f t="shared" si="39"/>
      </c>
      <c r="CE28" t="str">
        <f t="shared" si="40"/>
        <v>&lt;EN:StateClassificationCode&gt;TC&lt;/EN:StateClassificationCode&gt;</v>
      </c>
      <c r="CF28" t="str">
        <f t="shared" si="40"/>
        <v>&lt;/EN:SampleIdentification&gt;</v>
      </c>
      <c r="CG28" t="str">
        <f t="shared" si="40"/>
        <v>&lt;EN:SampleLocationIdentification&gt;</v>
      </c>
      <c r="CH28" t="str">
        <f t="shared" si="41"/>
        <v>DATA MISSING</v>
      </c>
      <c r="CI28">
        <f t="shared" si="42"/>
      </c>
      <c r="CJ28">
        <f t="shared" si="43"/>
      </c>
      <c r="CK28" t="str">
        <f t="shared" si="44"/>
        <v>&lt;/EN:SampleLocationIdentification&gt;</v>
      </c>
      <c r="CL28" t="str">
        <f t="shared" si="45"/>
        <v>&lt;EN:AnalysisResultInformation&gt;</v>
      </c>
      <c r="CM28" t="str">
        <f t="shared" si="46"/>
        <v>&lt;EN:LabAnalysisIdentification&gt;</v>
      </c>
      <c r="CN28" t="str">
        <f t="shared" si="47"/>
        <v>&lt;EN:LabAccreditation&gt;</v>
      </c>
      <c r="CO28" t="str">
        <f t="shared" si="48"/>
        <v>DATA MISSING</v>
      </c>
      <c r="CP28" t="str">
        <f t="shared" si="49"/>
        <v>&lt;EN:LabAccreditationAuthorityName&gt;STATE&lt;/EN:LabAccreditationAuthorityName&gt;</v>
      </c>
      <c r="CQ28" t="str">
        <f t="shared" si="50"/>
        <v>&lt;/EN:LabAccreditation&gt;</v>
      </c>
      <c r="CR28" t="str">
        <f t="shared" si="51"/>
        <v>&lt;EN:SampleAnalyticalMethod&gt;</v>
      </c>
      <c r="CS28" t="str">
        <f t="shared" si="52"/>
        <v>&lt;EN:MethodIdentifier&gt;9223B-PA&lt;/EN:MethodIdentifier&gt;</v>
      </c>
      <c r="CT28" t="str">
        <f t="shared" si="53"/>
        <v>&lt;/EN:SampleAnalyticalMethod&gt;</v>
      </c>
      <c r="CU28" t="str">
        <f t="shared" si="54"/>
        <v>&lt;EN:SampleAnalyzedMeasure&gt;</v>
      </c>
      <c r="CV28" t="str">
        <f t="shared" si="55"/>
        <v>&lt;EN:MeasurementValue&gt;100&lt;/EN:MeasurementValue&gt;</v>
      </c>
      <c r="CW28" t="str">
        <f t="shared" si="56"/>
        <v>&lt;EN:MeasurementUnit&gt;ML&lt;/EN:MeasurementUnit&gt;</v>
      </c>
      <c r="CX28" t="str">
        <f t="shared" si="57"/>
        <v>&lt;/EN:SampleAnalyzedMeasure&gt;</v>
      </c>
      <c r="CY28">
        <f t="shared" si="58"/>
      </c>
      <c r="CZ28">
        <f t="shared" si="59"/>
      </c>
      <c r="DA28" t="str">
        <f t="shared" si="60"/>
        <v>&lt;/EN:LabAnalysisIdentification&gt;</v>
      </c>
      <c r="DB28" t="str">
        <f t="shared" si="61"/>
        <v>&lt;EN:AnalyteIdentification&gt;</v>
      </c>
      <c r="DC28" t="str">
        <f t="shared" si="62"/>
        <v>&lt;EN:AnalyteCode&gt;3100&lt;/EN:AnalyteCode&gt;</v>
      </c>
      <c r="DD28" t="str">
        <f t="shared" si="63"/>
        <v>&lt;/EN:AnalyteIdentification&gt;</v>
      </c>
      <c r="DE28" t="str">
        <f t="shared" si="64"/>
        <v>&lt;EN:AnalysisResult&gt;</v>
      </c>
      <c r="DF28" t="str">
        <f t="shared" si="65"/>
        <v>&lt;EN:Result&gt;</v>
      </c>
      <c r="DG28" t="str">
        <f t="shared" si="66"/>
        <v>DATA MISSING</v>
      </c>
      <c r="DH28" t="str">
        <f t="shared" si="67"/>
        <v>&lt;/EN:Result&gt;</v>
      </c>
      <c r="DI28" t="str">
        <f t="shared" si="68"/>
        <v>&lt;/EN:AnalysisResult&gt;</v>
      </c>
      <c r="DJ28" t="str">
        <f t="shared" si="69"/>
        <v>&lt;EN:QAQCSummary&gt;</v>
      </c>
      <c r="DK28" t="str">
        <f t="shared" si="70"/>
        <v>DATA MISSING</v>
      </c>
      <c r="DL28">
        <f t="shared" si="71"/>
      </c>
      <c r="DM28" t="str">
        <f t="shared" si="72"/>
        <v>&lt;/EN:QAQCSummary&gt;</v>
      </c>
      <c r="DN28" t="str">
        <f t="shared" si="73"/>
        <v>&lt;/EN:AnalysisResultInformation&gt;</v>
      </c>
      <c r="DO28" t="str">
        <f t="shared" si="74"/>
        <v>&lt;EN:AnalysisResultInformation&gt;</v>
      </c>
      <c r="DP28" t="str">
        <f t="shared" si="75"/>
        <v>&lt;EN:LabAnalysisIdentification&gt;</v>
      </c>
      <c r="DQ28" t="str">
        <f t="shared" si="76"/>
        <v>&lt;EN:LabAccreditation&gt;</v>
      </c>
      <c r="DR28" t="str">
        <f t="shared" si="77"/>
        <v>DATA MISSING</v>
      </c>
      <c r="DS28" t="str">
        <f t="shared" si="78"/>
        <v>&lt;EN:LabAccreditationAuthorityName&gt;STATE&lt;/EN:LabAccreditationAuthorityName&gt;</v>
      </c>
      <c r="DT28" t="str">
        <f t="shared" si="79"/>
        <v>&lt;/EN:LabAccreditation&gt;</v>
      </c>
      <c r="DU28" t="str">
        <f t="shared" si="80"/>
        <v>&lt;EN:SampleAnalyticalMethod&gt;</v>
      </c>
      <c r="DV28" t="str">
        <f t="shared" si="81"/>
        <v>&lt;EN:MethodIdentifier&gt;9223B-PA&lt;/EN:MethodIdentifier&gt;</v>
      </c>
      <c r="DW28" t="str">
        <f t="shared" si="82"/>
        <v>&lt;/EN:SampleAnalyticalMethod&gt;</v>
      </c>
      <c r="DX28" t="str">
        <f t="shared" si="83"/>
        <v>&lt;EN:SampleAnalyzedMeasure&gt;</v>
      </c>
      <c r="DY28" t="str">
        <f t="shared" si="84"/>
        <v>&lt;EN:MeasurementValue&gt;100&lt;/EN:MeasurementValue&gt;</v>
      </c>
      <c r="DZ28" t="str">
        <f t="shared" si="85"/>
        <v>&lt;EN:MeasurementUnit&gt;ML&lt;/EN:MeasurementUnit&gt;</v>
      </c>
      <c r="EA28" t="str">
        <f t="shared" si="86"/>
        <v>&lt;/EN:SampleAnalyzedMeasure&gt;</v>
      </c>
      <c r="EB28">
        <f t="shared" si="87"/>
      </c>
      <c r="EC28">
        <f t="shared" si="88"/>
      </c>
      <c r="ED28" t="str">
        <f t="shared" si="89"/>
        <v>&lt;/EN:LabAnalysisIdentification&gt;</v>
      </c>
      <c r="EE28" t="str">
        <f t="shared" si="90"/>
        <v>&lt;EN:AnalyteIdentification&gt;</v>
      </c>
      <c r="EF28" t="str">
        <f t="shared" si="91"/>
        <v>&lt;EN:AnalyteCode&gt;3014&lt;/EN:AnalyteCode&gt;</v>
      </c>
      <c r="EG28" t="str">
        <f t="shared" si="92"/>
        <v>&lt;/EN:AnalyteIdentification&gt;</v>
      </c>
      <c r="EH28" t="str">
        <f t="shared" si="93"/>
        <v>&lt;EN:AnalysisResult&gt;</v>
      </c>
      <c r="EI28" t="str">
        <f t="shared" si="94"/>
        <v>&lt;EN:Result&gt;</v>
      </c>
      <c r="EJ28" t="str">
        <f t="shared" si="95"/>
        <v>DATA MISSING</v>
      </c>
      <c r="EK28" t="str">
        <f t="shared" si="96"/>
        <v>&lt;/EN:Result&gt;</v>
      </c>
      <c r="EL28" t="str">
        <f t="shared" si="97"/>
        <v>&lt;/EN:AnalysisResult&gt;</v>
      </c>
      <c r="EM28" t="str">
        <f t="shared" si="98"/>
        <v>&lt;EN:QAQCSummary&gt;</v>
      </c>
      <c r="EN28" t="str">
        <f t="shared" si="99"/>
        <v>DATA MISSING</v>
      </c>
      <c r="EO28">
        <f t="shared" si="100"/>
      </c>
      <c r="EP28" t="str">
        <f t="shared" si="101"/>
        <v>&lt;/EN:QAQCSummary&gt;</v>
      </c>
      <c r="EQ28" t="str">
        <f t="shared" si="102"/>
        <v>&lt;/EN:AnalysisResultInformation&gt;</v>
      </c>
      <c r="ER28" t="str">
        <f t="shared" si="103"/>
        <v>&lt;/EN:Sample&gt;</v>
      </c>
      <c r="ES28" t="str">
        <f t="shared" si="103"/>
        <v>&lt;/EN:LabReport&gt;</v>
      </c>
      <c r="ET28" t="str">
        <f t="shared" si="103"/>
        <v>&lt;/EN:Submission&gt;</v>
      </c>
      <c r="EU28" t="str">
        <f t="shared" si="103"/>
        <v>&lt;/EN:eDWR&gt;</v>
      </c>
    </row>
    <row r="29" spans="1:151" ht="15">
      <c r="A29" s="75"/>
      <c r="B29" s="76"/>
      <c r="C29" s="77"/>
      <c r="D29" s="76"/>
      <c r="E29" s="76"/>
      <c r="F29" s="78"/>
      <c r="G29" s="84"/>
      <c r="H29" s="76"/>
      <c r="I29" s="76"/>
      <c r="J29" s="76"/>
      <c r="K29" s="80"/>
      <c r="L29" s="81"/>
      <c r="M29" s="82"/>
      <c r="N29" s="83"/>
      <c r="O29" s="83"/>
      <c r="P29" s="82"/>
      <c r="Q29" s="77"/>
      <c r="R29" s="80"/>
      <c r="S29" s="76"/>
      <c r="T29" s="81"/>
      <c r="U29" s="76"/>
      <c r="V29" s="76"/>
      <c r="W29" s="77"/>
      <c r="X29" s="77"/>
      <c r="Y29" s="76"/>
      <c r="Z29" s="76"/>
      <c r="AA29" s="77"/>
      <c r="AB29" s="76"/>
      <c r="AC29" s="76"/>
      <c r="AD29" s="76"/>
      <c r="AE29" s="77"/>
      <c r="AF29" s="76"/>
      <c r="AG29">
        <f t="shared" si="0"/>
      </c>
      <c r="AH29" s="5" t="str">
        <f t="shared" si="1"/>
        <v>&lt;EN:Sample&gt;&lt;EN:SampleIdentification&gt;DATA MISSINGDATA MISSINGDATA MISSINGDATA MISSINGDATA MISSINGDATA MISSING</v>
      </c>
      <c r="AI29" s="5" t="str">
        <f t="shared" si="2"/>
        <v>DATA MISSING&lt;EN:StateClassificationCode&gt;TC&lt;/EN:StateClassificationCode&gt;&lt;/EN:SampleIdentification&gt;</v>
      </c>
      <c r="AJ29" s="5" t="str">
        <f t="shared" si="3"/>
        <v>&lt;EN:SampleLocationIdentification&gt;DATA MISSING&lt;/EN:SampleLocationIdentification&gt;</v>
      </c>
      <c r="AK29"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29"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29"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29" s="5" t="str">
        <f t="shared" si="7"/>
        <v>&lt;EN:AnalyteIdentification&gt;&lt;EN:AnalyteCode&gt;3014&lt;/EN:AnalyteCode&gt;&lt;/EN:AnalyteIdentification&gt;&lt;EN:AnalysisResult&gt;&lt;EN:Result&gt;DATA MISSING&lt;/EN:Result&gt;&lt;/EN:AnalysisResult&gt;&lt;EN:QAQCSummary&gt;DATA MISSING&lt;/EN:QAQCSummary&gt;&lt;/EN:AnalysisResultInformation&gt;</v>
      </c>
      <c r="AO29" s="5" t="str">
        <f t="shared" si="8"/>
        <v>&lt;/EN:Sample&gt;</v>
      </c>
      <c r="AP29" s="5" t="str">
        <f t="shared" si="9"/>
        <v>&lt;EN:eDWR xmlns:EN="urn:us:net:exchangenetwork" xmlns:facid="http://www.epa.gov/xml" xmlns:xsi="http://www.w3.org/2001/XMLSchema-instance" xsi:schemaLocation="urn:us:net:exchangenetwork http://10.16.11.45:8080/XMLSampling/Schemas/SDWIS_eDWR_v2.0.xsd"&gt;</v>
      </c>
      <c r="AQ29" t="str">
        <f t="shared" si="9"/>
        <v>&lt;EN:Submission&gt;</v>
      </c>
      <c r="AR29" t="str">
        <f t="shared" si="9"/>
        <v>&lt;EN:LabReport&gt;</v>
      </c>
      <c r="AS29" t="str">
        <f t="shared" si="9"/>
        <v>&lt;EN:LabIdentification&gt;</v>
      </c>
      <c r="AT29" t="str">
        <f t="shared" si="9"/>
        <v>&lt;EN:LabAccreditation&gt;</v>
      </c>
      <c r="AU29" t="str">
        <f t="shared" si="10"/>
        <v>DATA MISSING</v>
      </c>
      <c r="AV29" t="str">
        <f t="shared" si="11"/>
        <v>&lt;EN:LabAccreditationAuthorityName&gt;STATE&lt;/EN:LabAccreditationAuthorityName&gt;</v>
      </c>
      <c r="AW29" t="str">
        <f t="shared" si="11"/>
        <v>&lt;/EN:LabAccreditation&gt;</v>
      </c>
      <c r="AX29" t="str">
        <f t="shared" si="11"/>
        <v>&lt;/EN:LabIdentification&gt;</v>
      </c>
      <c r="AY29" t="str">
        <f t="shared" si="11"/>
        <v>&lt;EN:Sample&gt;</v>
      </c>
      <c r="AZ29" t="str">
        <f t="shared" si="11"/>
        <v>&lt;EN:SampleIdentification&gt;</v>
      </c>
      <c r="BA29">
        <f t="shared" si="12"/>
      </c>
      <c r="BB29" t="str">
        <f t="shared" si="13"/>
        <v>DATA MISSING</v>
      </c>
      <c r="BC29" t="str">
        <f t="shared" si="14"/>
        <v>DATA MISSING</v>
      </c>
      <c r="BD29" t="str">
        <f t="shared" si="15"/>
        <v>DATA MISSING</v>
      </c>
      <c r="BE29" t="str">
        <f t="shared" si="16"/>
        <v>DATA MISSING</v>
      </c>
      <c r="BF29" t="str">
        <f t="shared" si="17"/>
        <v>DATA MISSING</v>
      </c>
      <c r="BG29" t="str">
        <f t="shared" si="18"/>
        <v>DATA MISSING</v>
      </c>
      <c r="BH29">
        <f t="shared" si="19"/>
      </c>
      <c r="BI29">
        <f t="shared" si="20"/>
      </c>
      <c r="BJ29">
        <f t="shared" si="21"/>
      </c>
      <c r="BK29">
        <f t="shared" si="22"/>
      </c>
      <c r="BL29">
        <f t="shared" si="23"/>
      </c>
      <c r="BM29">
        <f t="shared" si="24"/>
      </c>
      <c r="BN29">
        <f t="shared" si="24"/>
      </c>
      <c r="BO29">
        <f t="shared" si="24"/>
      </c>
      <c r="BP29">
        <f t="shared" si="25"/>
      </c>
      <c r="BQ29">
        <f t="shared" si="26"/>
      </c>
      <c r="BR29">
        <f t="shared" si="27"/>
      </c>
      <c r="BS29" t="str">
        <f t="shared" si="28"/>
        <v>DATA MISSING</v>
      </c>
      <c r="BT29">
        <f t="shared" si="29"/>
      </c>
      <c r="BU29">
        <f t="shared" si="30"/>
      </c>
      <c r="BV29">
        <f t="shared" si="31"/>
      </c>
      <c r="BW29">
        <f t="shared" si="32"/>
      </c>
      <c r="BX29">
        <f t="shared" si="33"/>
      </c>
      <c r="BY29">
        <f t="shared" si="34"/>
      </c>
      <c r="BZ29">
        <f t="shared" si="35"/>
      </c>
      <c r="CA29">
        <f t="shared" si="36"/>
      </c>
      <c r="CB29">
        <f t="shared" si="37"/>
      </c>
      <c r="CC29">
        <f t="shared" si="38"/>
      </c>
      <c r="CD29">
        <f t="shared" si="39"/>
      </c>
      <c r="CE29" t="str">
        <f t="shared" si="40"/>
        <v>&lt;EN:StateClassificationCode&gt;TC&lt;/EN:StateClassificationCode&gt;</v>
      </c>
      <c r="CF29" t="str">
        <f t="shared" si="40"/>
        <v>&lt;/EN:SampleIdentification&gt;</v>
      </c>
      <c r="CG29" t="str">
        <f t="shared" si="40"/>
        <v>&lt;EN:SampleLocationIdentification&gt;</v>
      </c>
      <c r="CH29" t="str">
        <f t="shared" si="41"/>
        <v>DATA MISSING</v>
      </c>
      <c r="CI29">
        <f t="shared" si="42"/>
      </c>
      <c r="CJ29">
        <f t="shared" si="43"/>
      </c>
      <c r="CK29" t="str">
        <f t="shared" si="44"/>
        <v>&lt;/EN:SampleLocationIdentification&gt;</v>
      </c>
      <c r="CL29" t="str">
        <f t="shared" si="45"/>
        <v>&lt;EN:AnalysisResultInformation&gt;</v>
      </c>
      <c r="CM29" t="str">
        <f t="shared" si="46"/>
        <v>&lt;EN:LabAnalysisIdentification&gt;</v>
      </c>
      <c r="CN29" t="str">
        <f t="shared" si="47"/>
        <v>&lt;EN:LabAccreditation&gt;</v>
      </c>
      <c r="CO29" t="str">
        <f t="shared" si="48"/>
        <v>DATA MISSING</v>
      </c>
      <c r="CP29" t="str">
        <f t="shared" si="49"/>
        <v>&lt;EN:LabAccreditationAuthorityName&gt;STATE&lt;/EN:LabAccreditationAuthorityName&gt;</v>
      </c>
      <c r="CQ29" t="str">
        <f t="shared" si="50"/>
        <v>&lt;/EN:LabAccreditation&gt;</v>
      </c>
      <c r="CR29" t="str">
        <f t="shared" si="51"/>
        <v>&lt;EN:SampleAnalyticalMethod&gt;</v>
      </c>
      <c r="CS29" t="str">
        <f t="shared" si="52"/>
        <v>&lt;EN:MethodIdentifier&gt;9223B-PA&lt;/EN:MethodIdentifier&gt;</v>
      </c>
      <c r="CT29" t="str">
        <f t="shared" si="53"/>
        <v>&lt;/EN:SampleAnalyticalMethod&gt;</v>
      </c>
      <c r="CU29" t="str">
        <f t="shared" si="54"/>
        <v>&lt;EN:SampleAnalyzedMeasure&gt;</v>
      </c>
      <c r="CV29" t="str">
        <f t="shared" si="55"/>
        <v>&lt;EN:MeasurementValue&gt;100&lt;/EN:MeasurementValue&gt;</v>
      </c>
      <c r="CW29" t="str">
        <f t="shared" si="56"/>
        <v>&lt;EN:MeasurementUnit&gt;ML&lt;/EN:MeasurementUnit&gt;</v>
      </c>
      <c r="CX29" t="str">
        <f t="shared" si="57"/>
        <v>&lt;/EN:SampleAnalyzedMeasure&gt;</v>
      </c>
      <c r="CY29">
        <f t="shared" si="58"/>
      </c>
      <c r="CZ29">
        <f t="shared" si="59"/>
      </c>
      <c r="DA29" t="str">
        <f t="shared" si="60"/>
        <v>&lt;/EN:LabAnalysisIdentification&gt;</v>
      </c>
      <c r="DB29" t="str">
        <f t="shared" si="61"/>
        <v>&lt;EN:AnalyteIdentification&gt;</v>
      </c>
      <c r="DC29" t="str">
        <f t="shared" si="62"/>
        <v>&lt;EN:AnalyteCode&gt;3100&lt;/EN:AnalyteCode&gt;</v>
      </c>
      <c r="DD29" t="str">
        <f t="shared" si="63"/>
        <v>&lt;/EN:AnalyteIdentification&gt;</v>
      </c>
      <c r="DE29" t="str">
        <f t="shared" si="64"/>
        <v>&lt;EN:AnalysisResult&gt;</v>
      </c>
      <c r="DF29" t="str">
        <f t="shared" si="65"/>
        <v>&lt;EN:Result&gt;</v>
      </c>
      <c r="DG29" t="str">
        <f t="shared" si="66"/>
        <v>DATA MISSING</v>
      </c>
      <c r="DH29" t="str">
        <f t="shared" si="67"/>
        <v>&lt;/EN:Result&gt;</v>
      </c>
      <c r="DI29" t="str">
        <f t="shared" si="68"/>
        <v>&lt;/EN:AnalysisResult&gt;</v>
      </c>
      <c r="DJ29" t="str">
        <f t="shared" si="69"/>
        <v>&lt;EN:QAQCSummary&gt;</v>
      </c>
      <c r="DK29" t="str">
        <f t="shared" si="70"/>
        <v>DATA MISSING</v>
      </c>
      <c r="DL29">
        <f t="shared" si="71"/>
      </c>
      <c r="DM29" t="str">
        <f t="shared" si="72"/>
        <v>&lt;/EN:QAQCSummary&gt;</v>
      </c>
      <c r="DN29" t="str">
        <f t="shared" si="73"/>
        <v>&lt;/EN:AnalysisResultInformation&gt;</v>
      </c>
      <c r="DO29" t="str">
        <f t="shared" si="74"/>
        <v>&lt;EN:AnalysisResultInformation&gt;</v>
      </c>
      <c r="DP29" t="str">
        <f t="shared" si="75"/>
        <v>&lt;EN:LabAnalysisIdentification&gt;</v>
      </c>
      <c r="DQ29" t="str">
        <f t="shared" si="76"/>
        <v>&lt;EN:LabAccreditation&gt;</v>
      </c>
      <c r="DR29" t="str">
        <f t="shared" si="77"/>
        <v>DATA MISSING</v>
      </c>
      <c r="DS29" t="str">
        <f t="shared" si="78"/>
        <v>&lt;EN:LabAccreditationAuthorityName&gt;STATE&lt;/EN:LabAccreditationAuthorityName&gt;</v>
      </c>
      <c r="DT29" t="str">
        <f t="shared" si="79"/>
        <v>&lt;/EN:LabAccreditation&gt;</v>
      </c>
      <c r="DU29" t="str">
        <f t="shared" si="80"/>
        <v>&lt;EN:SampleAnalyticalMethod&gt;</v>
      </c>
      <c r="DV29" t="str">
        <f t="shared" si="81"/>
        <v>&lt;EN:MethodIdentifier&gt;9223B-PA&lt;/EN:MethodIdentifier&gt;</v>
      </c>
      <c r="DW29" t="str">
        <f t="shared" si="82"/>
        <v>&lt;/EN:SampleAnalyticalMethod&gt;</v>
      </c>
      <c r="DX29" t="str">
        <f t="shared" si="83"/>
        <v>&lt;EN:SampleAnalyzedMeasure&gt;</v>
      </c>
      <c r="DY29" t="str">
        <f t="shared" si="84"/>
        <v>&lt;EN:MeasurementValue&gt;100&lt;/EN:MeasurementValue&gt;</v>
      </c>
      <c r="DZ29" t="str">
        <f t="shared" si="85"/>
        <v>&lt;EN:MeasurementUnit&gt;ML&lt;/EN:MeasurementUnit&gt;</v>
      </c>
      <c r="EA29" t="str">
        <f t="shared" si="86"/>
        <v>&lt;/EN:SampleAnalyzedMeasure&gt;</v>
      </c>
      <c r="EB29">
        <f t="shared" si="87"/>
      </c>
      <c r="EC29">
        <f t="shared" si="88"/>
      </c>
      <c r="ED29" t="str">
        <f t="shared" si="89"/>
        <v>&lt;/EN:LabAnalysisIdentification&gt;</v>
      </c>
      <c r="EE29" t="str">
        <f t="shared" si="90"/>
        <v>&lt;EN:AnalyteIdentification&gt;</v>
      </c>
      <c r="EF29" t="str">
        <f t="shared" si="91"/>
        <v>&lt;EN:AnalyteCode&gt;3014&lt;/EN:AnalyteCode&gt;</v>
      </c>
      <c r="EG29" t="str">
        <f t="shared" si="92"/>
        <v>&lt;/EN:AnalyteIdentification&gt;</v>
      </c>
      <c r="EH29" t="str">
        <f t="shared" si="93"/>
        <v>&lt;EN:AnalysisResult&gt;</v>
      </c>
      <c r="EI29" t="str">
        <f t="shared" si="94"/>
        <v>&lt;EN:Result&gt;</v>
      </c>
      <c r="EJ29" t="str">
        <f t="shared" si="95"/>
        <v>DATA MISSING</v>
      </c>
      <c r="EK29" t="str">
        <f t="shared" si="96"/>
        <v>&lt;/EN:Result&gt;</v>
      </c>
      <c r="EL29" t="str">
        <f t="shared" si="97"/>
        <v>&lt;/EN:AnalysisResult&gt;</v>
      </c>
      <c r="EM29" t="str">
        <f t="shared" si="98"/>
        <v>&lt;EN:QAQCSummary&gt;</v>
      </c>
      <c r="EN29" t="str">
        <f t="shared" si="99"/>
        <v>DATA MISSING</v>
      </c>
      <c r="EO29">
        <f t="shared" si="100"/>
      </c>
      <c r="EP29" t="str">
        <f t="shared" si="101"/>
        <v>&lt;/EN:QAQCSummary&gt;</v>
      </c>
      <c r="EQ29" t="str">
        <f t="shared" si="102"/>
        <v>&lt;/EN:AnalysisResultInformation&gt;</v>
      </c>
      <c r="ER29" t="str">
        <f t="shared" si="103"/>
        <v>&lt;/EN:Sample&gt;</v>
      </c>
      <c r="ES29" t="str">
        <f t="shared" si="103"/>
        <v>&lt;/EN:LabReport&gt;</v>
      </c>
      <c r="ET29" t="str">
        <f t="shared" si="103"/>
        <v>&lt;/EN:Submission&gt;</v>
      </c>
      <c r="EU29" t="str">
        <f t="shared" si="103"/>
        <v>&lt;/EN:eDWR&gt;</v>
      </c>
    </row>
    <row r="30" spans="1:151" ht="15">
      <c r="A30" s="75"/>
      <c r="B30" s="76"/>
      <c r="C30" s="77"/>
      <c r="D30" s="76"/>
      <c r="E30" s="76"/>
      <c r="F30" s="78"/>
      <c r="G30" s="84"/>
      <c r="H30" s="76"/>
      <c r="I30" s="76"/>
      <c r="J30" s="76"/>
      <c r="K30" s="80"/>
      <c r="L30" s="81"/>
      <c r="M30" s="82"/>
      <c r="N30" s="83"/>
      <c r="O30" s="83"/>
      <c r="P30" s="82"/>
      <c r="Q30" s="77"/>
      <c r="R30" s="80"/>
      <c r="S30" s="76"/>
      <c r="T30" s="81"/>
      <c r="U30" s="76"/>
      <c r="V30" s="76"/>
      <c r="W30" s="77"/>
      <c r="X30" s="77"/>
      <c r="Y30" s="76"/>
      <c r="Z30" s="76"/>
      <c r="AA30" s="77"/>
      <c r="AB30" s="76"/>
      <c r="AC30" s="76"/>
      <c r="AD30" s="76"/>
      <c r="AE30" s="77"/>
      <c r="AF30" s="76"/>
      <c r="AG30">
        <f t="shared" si="0"/>
      </c>
      <c r="AH30" s="5" t="str">
        <f t="shared" si="1"/>
        <v>&lt;EN:Sample&gt;&lt;EN:SampleIdentification&gt;DATA MISSINGDATA MISSINGDATA MISSINGDATA MISSINGDATA MISSINGDATA MISSING</v>
      </c>
      <c r="AI30" s="5" t="str">
        <f t="shared" si="2"/>
        <v>DATA MISSING&lt;EN:StateClassificationCode&gt;TC&lt;/EN:StateClassificationCode&gt;&lt;/EN:SampleIdentification&gt;</v>
      </c>
      <c r="AJ30" s="5" t="str">
        <f t="shared" si="3"/>
        <v>&lt;EN:SampleLocationIdentification&gt;DATA MISSING&lt;/EN:SampleLocationIdentification&gt;</v>
      </c>
      <c r="AK30"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0"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0"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0" s="5" t="str">
        <f t="shared" si="7"/>
        <v>&lt;EN:AnalyteIdentification&gt;&lt;EN:AnalyteCode&gt;3014&lt;/EN:AnalyteCode&gt;&lt;/EN:AnalyteIdentification&gt;&lt;EN:AnalysisResult&gt;&lt;EN:Result&gt;DATA MISSING&lt;/EN:Result&gt;&lt;/EN:AnalysisResult&gt;&lt;EN:QAQCSummary&gt;DATA MISSING&lt;/EN:QAQCSummary&gt;&lt;/EN:AnalysisResultInformation&gt;</v>
      </c>
      <c r="AO30" s="5" t="str">
        <f t="shared" si="8"/>
        <v>&lt;/EN:Sample&gt;</v>
      </c>
      <c r="AP30" s="5" t="str">
        <f t="shared" si="9"/>
        <v>&lt;EN:eDWR xmlns:EN="urn:us:net:exchangenetwork" xmlns:facid="http://www.epa.gov/xml" xmlns:xsi="http://www.w3.org/2001/XMLSchema-instance" xsi:schemaLocation="urn:us:net:exchangenetwork http://10.16.11.45:8080/XMLSampling/Schemas/SDWIS_eDWR_v2.0.xsd"&gt;</v>
      </c>
      <c r="AQ30" t="str">
        <f t="shared" si="9"/>
        <v>&lt;EN:Submission&gt;</v>
      </c>
      <c r="AR30" t="str">
        <f t="shared" si="9"/>
        <v>&lt;EN:LabReport&gt;</v>
      </c>
      <c r="AS30" t="str">
        <f t="shared" si="9"/>
        <v>&lt;EN:LabIdentification&gt;</v>
      </c>
      <c r="AT30" t="str">
        <f t="shared" si="9"/>
        <v>&lt;EN:LabAccreditation&gt;</v>
      </c>
      <c r="AU30" t="str">
        <f t="shared" si="10"/>
        <v>DATA MISSING</v>
      </c>
      <c r="AV30" t="str">
        <f t="shared" si="11"/>
        <v>&lt;EN:LabAccreditationAuthorityName&gt;STATE&lt;/EN:LabAccreditationAuthorityName&gt;</v>
      </c>
      <c r="AW30" t="str">
        <f t="shared" si="11"/>
        <v>&lt;/EN:LabAccreditation&gt;</v>
      </c>
      <c r="AX30" t="str">
        <f t="shared" si="11"/>
        <v>&lt;/EN:LabIdentification&gt;</v>
      </c>
      <c r="AY30" t="str">
        <f t="shared" si="11"/>
        <v>&lt;EN:Sample&gt;</v>
      </c>
      <c r="AZ30" t="str">
        <f t="shared" si="11"/>
        <v>&lt;EN:SampleIdentification&gt;</v>
      </c>
      <c r="BA30">
        <f t="shared" si="12"/>
      </c>
      <c r="BB30" t="str">
        <f t="shared" si="13"/>
        <v>DATA MISSING</v>
      </c>
      <c r="BC30" t="str">
        <f t="shared" si="14"/>
        <v>DATA MISSING</v>
      </c>
      <c r="BD30" t="str">
        <f t="shared" si="15"/>
        <v>DATA MISSING</v>
      </c>
      <c r="BE30" t="str">
        <f t="shared" si="16"/>
        <v>DATA MISSING</v>
      </c>
      <c r="BF30" t="str">
        <f t="shared" si="17"/>
        <v>DATA MISSING</v>
      </c>
      <c r="BG30" t="str">
        <f t="shared" si="18"/>
        <v>DATA MISSING</v>
      </c>
      <c r="BH30">
        <f t="shared" si="19"/>
      </c>
      <c r="BI30">
        <f t="shared" si="20"/>
      </c>
      <c r="BJ30">
        <f t="shared" si="21"/>
      </c>
      <c r="BK30">
        <f t="shared" si="22"/>
      </c>
      <c r="BL30">
        <f t="shared" si="23"/>
      </c>
      <c r="BM30">
        <f t="shared" si="24"/>
      </c>
      <c r="BN30">
        <f t="shared" si="24"/>
      </c>
      <c r="BO30">
        <f t="shared" si="24"/>
      </c>
      <c r="BP30">
        <f t="shared" si="25"/>
      </c>
      <c r="BQ30">
        <f t="shared" si="26"/>
      </c>
      <c r="BR30">
        <f t="shared" si="27"/>
      </c>
      <c r="BS30" t="str">
        <f t="shared" si="28"/>
        <v>DATA MISSING</v>
      </c>
      <c r="BT30">
        <f t="shared" si="29"/>
      </c>
      <c r="BU30">
        <f t="shared" si="30"/>
      </c>
      <c r="BV30">
        <f t="shared" si="31"/>
      </c>
      <c r="BW30">
        <f t="shared" si="32"/>
      </c>
      <c r="BX30">
        <f t="shared" si="33"/>
      </c>
      <c r="BY30">
        <f t="shared" si="34"/>
      </c>
      <c r="BZ30">
        <f t="shared" si="35"/>
      </c>
      <c r="CA30">
        <f t="shared" si="36"/>
      </c>
      <c r="CB30">
        <f t="shared" si="37"/>
      </c>
      <c r="CC30">
        <f t="shared" si="38"/>
      </c>
      <c r="CD30">
        <f t="shared" si="39"/>
      </c>
      <c r="CE30" t="str">
        <f t="shared" si="40"/>
        <v>&lt;EN:StateClassificationCode&gt;TC&lt;/EN:StateClassificationCode&gt;</v>
      </c>
      <c r="CF30" t="str">
        <f t="shared" si="40"/>
        <v>&lt;/EN:SampleIdentification&gt;</v>
      </c>
      <c r="CG30" t="str">
        <f t="shared" si="40"/>
        <v>&lt;EN:SampleLocationIdentification&gt;</v>
      </c>
      <c r="CH30" t="str">
        <f t="shared" si="41"/>
        <v>DATA MISSING</v>
      </c>
      <c r="CI30">
        <f t="shared" si="42"/>
      </c>
      <c r="CJ30">
        <f t="shared" si="43"/>
      </c>
      <c r="CK30" t="str">
        <f t="shared" si="44"/>
        <v>&lt;/EN:SampleLocationIdentification&gt;</v>
      </c>
      <c r="CL30" t="str">
        <f t="shared" si="45"/>
        <v>&lt;EN:AnalysisResultInformation&gt;</v>
      </c>
      <c r="CM30" t="str">
        <f t="shared" si="46"/>
        <v>&lt;EN:LabAnalysisIdentification&gt;</v>
      </c>
      <c r="CN30" t="str">
        <f t="shared" si="47"/>
        <v>&lt;EN:LabAccreditation&gt;</v>
      </c>
      <c r="CO30" t="str">
        <f t="shared" si="48"/>
        <v>DATA MISSING</v>
      </c>
      <c r="CP30" t="str">
        <f t="shared" si="49"/>
        <v>&lt;EN:LabAccreditationAuthorityName&gt;STATE&lt;/EN:LabAccreditationAuthorityName&gt;</v>
      </c>
      <c r="CQ30" t="str">
        <f t="shared" si="50"/>
        <v>&lt;/EN:LabAccreditation&gt;</v>
      </c>
      <c r="CR30" t="str">
        <f t="shared" si="51"/>
        <v>&lt;EN:SampleAnalyticalMethod&gt;</v>
      </c>
      <c r="CS30" t="str">
        <f t="shared" si="52"/>
        <v>&lt;EN:MethodIdentifier&gt;9223B-PA&lt;/EN:MethodIdentifier&gt;</v>
      </c>
      <c r="CT30" t="str">
        <f t="shared" si="53"/>
        <v>&lt;/EN:SampleAnalyticalMethod&gt;</v>
      </c>
      <c r="CU30" t="str">
        <f t="shared" si="54"/>
        <v>&lt;EN:SampleAnalyzedMeasure&gt;</v>
      </c>
      <c r="CV30" t="str">
        <f t="shared" si="55"/>
        <v>&lt;EN:MeasurementValue&gt;100&lt;/EN:MeasurementValue&gt;</v>
      </c>
      <c r="CW30" t="str">
        <f t="shared" si="56"/>
        <v>&lt;EN:MeasurementUnit&gt;ML&lt;/EN:MeasurementUnit&gt;</v>
      </c>
      <c r="CX30" t="str">
        <f t="shared" si="57"/>
        <v>&lt;/EN:SampleAnalyzedMeasure&gt;</v>
      </c>
      <c r="CY30">
        <f t="shared" si="58"/>
      </c>
      <c r="CZ30">
        <f t="shared" si="59"/>
      </c>
      <c r="DA30" t="str">
        <f t="shared" si="60"/>
        <v>&lt;/EN:LabAnalysisIdentification&gt;</v>
      </c>
      <c r="DB30" t="str">
        <f t="shared" si="61"/>
        <v>&lt;EN:AnalyteIdentification&gt;</v>
      </c>
      <c r="DC30" t="str">
        <f t="shared" si="62"/>
        <v>&lt;EN:AnalyteCode&gt;3100&lt;/EN:AnalyteCode&gt;</v>
      </c>
      <c r="DD30" t="str">
        <f t="shared" si="63"/>
        <v>&lt;/EN:AnalyteIdentification&gt;</v>
      </c>
      <c r="DE30" t="str">
        <f t="shared" si="64"/>
        <v>&lt;EN:AnalysisResult&gt;</v>
      </c>
      <c r="DF30" t="str">
        <f t="shared" si="65"/>
        <v>&lt;EN:Result&gt;</v>
      </c>
      <c r="DG30" t="str">
        <f t="shared" si="66"/>
        <v>DATA MISSING</v>
      </c>
      <c r="DH30" t="str">
        <f t="shared" si="67"/>
        <v>&lt;/EN:Result&gt;</v>
      </c>
      <c r="DI30" t="str">
        <f t="shared" si="68"/>
        <v>&lt;/EN:AnalysisResult&gt;</v>
      </c>
      <c r="DJ30" t="str">
        <f t="shared" si="69"/>
        <v>&lt;EN:QAQCSummary&gt;</v>
      </c>
      <c r="DK30" t="str">
        <f t="shared" si="70"/>
        <v>DATA MISSING</v>
      </c>
      <c r="DL30">
        <f t="shared" si="71"/>
      </c>
      <c r="DM30" t="str">
        <f t="shared" si="72"/>
        <v>&lt;/EN:QAQCSummary&gt;</v>
      </c>
      <c r="DN30" t="str">
        <f t="shared" si="73"/>
        <v>&lt;/EN:AnalysisResultInformation&gt;</v>
      </c>
      <c r="DO30" t="str">
        <f t="shared" si="74"/>
        <v>&lt;EN:AnalysisResultInformation&gt;</v>
      </c>
      <c r="DP30" t="str">
        <f t="shared" si="75"/>
        <v>&lt;EN:LabAnalysisIdentification&gt;</v>
      </c>
      <c r="DQ30" t="str">
        <f t="shared" si="76"/>
        <v>&lt;EN:LabAccreditation&gt;</v>
      </c>
      <c r="DR30" t="str">
        <f t="shared" si="77"/>
        <v>DATA MISSING</v>
      </c>
      <c r="DS30" t="str">
        <f t="shared" si="78"/>
        <v>&lt;EN:LabAccreditationAuthorityName&gt;STATE&lt;/EN:LabAccreditationAuthorityName&gt;</v>
      </c>
      <c r="DT30" t="str">
        <f t="shared" si="79"/>
        <v>&lt;/EN:LabAccreditation&gt;</v>
      </c>
      <c r="DU30" t="str">
        <f t="shared" si="80"/>
        <v>&lt;EN:SampleAnalyticalMethod&gt;</v>
      </c>
      <c r="DV30" t="str">
        <f t="shared" si="81"/>
        <v>&lt;EN:MethodIdentifier&gt;9223B-PA&lt;/EN:MethodIdentifier&gt;</v>
      </c>
      <c r="DW30" t="str">
        <f t="shared" si="82"/>
        <v>&lt;/EN:SampleAnalyticalMethod&gt;</v>
      </c>
      <c r="DX30" t="str">
        <f t="shared" si="83"/>
        <v>&lt;EN:SampleAnalyzedMeasure&gt;</v>
      </c>
      <c r="DY30" t="str">
        <f t="shared" si="84"/>
        <v>&lt;EN:MeasurementValue&gt;100&lt;/EN:MeasurementValue&gt;</v>
      </c>
      <c r="DZ30" t="str">
        <f t="shared" si="85"/>
        <v>&lt;EN:MeasurementUnit&gt;ML&lt;/EN:MeasurementUnit&gt;</v>
      </c>
      <c r="EA30" t="str">
        <f t="shared" si="86"/>
        <v>&lt;/EN:SampleAnalyzedMeasure&gt;</v>
      </c>
      <c r="EB30">
        <f t="shared" si="87"/>
      </c>
      <c r="EC30">
        <f t="shared" si="88"/>
      </c>
      <c r="ED30" t="str">
        <f t="shared" si="89"/>
        <v>&lt;/EN:LabAnalysisIdentification&gt;</v>
      </c>
      <c r="EE30" t="str">
        <f t="shared" si="90"/>
        <v>&lt;EN:AnalyteIdentification&gt;</v>
      </c>
      <c r="EF30" t="str">
        <f t="shared" si="91"/>
        <v>&lt;EN:AnalyteCode&gt;3014&lt;/EN:AnalyteCode&gt;</v>
      </c>
      <c r="EG30" t="str">
        <f t="shared" si="92"/>
        <v>&lt;/EN:AnalyteIdentification&gt;</v>
      </c>
      <c r="EH30" t="str">
        <f t="shared" si="93"/>
        <v>&lt;EN:AnalysisResult&gt;</v>
      </c>
      <c r="EI30" t="str">
        <f t="shared" si="94"/>
        <v>&lt;EN:Result&gt;</v>
      </c>
      <c r="EJ30" t="str">
        <f t="shared" si="95"/>
        <v>DATA MISSING</v>
      </c>
      <c r="EK30" t="str">
        <f t="shared" si="96"/>
        <v>&lt;/EN:Result&gt;</v>
      </c>
      <c r="EL30" t="str">
        <f t="shared" si="97"/>
        <v>&lt;/EN:AnalysisResult&gt;</v>
      </c>
      <c r="EM30" t="str">
        <f t="shared" si="98"/>
        <v>&lt;EN:QAQCSummary&gt;</v>
      </c>
      <c r="EN30" t="str">
        <f t="shared" si="99"/>
        <v>DATA MISSING</v>
      </c>
      <c r="EO30">
        <f t="shared" si="100"/>
      </c>
      <c r="EP30" t="str">
        <f t="shared" si="101"/>
        <v>&lt;/EN:QAQCSummary&gt;</v>
      </c>
      <c r="EQ30" t="str">
        <f t="shared" si="102"/>
        <v>&lt;/EN:AnalysisResultInformation&gt;</v>
      </c>
      <c r="ER30" t="str">
        <f t="shared" si="103"/>
        <v>&lt;/EN:Sample&gt;</v>
      </c>
      <c r="ES30" t="str">
        <f t="shared" si="103"/>
        <v>&lt;/EN:LabReport&gt;</v>
      </c>
      <c r="ET30" t="str">
        <f t="shared" si="103"/>
        <v>&lt;/EN:Submission&gt;</v>
      </c>
      <c r="EU30" t="str">
        <f t="shared" si="103"/>
        <v>&lt;/EN:eDWR&gt;</v>
      </c>
    </row>
    <row r="31" spans="1:151" ht="15">
      <c r="A31" s="75"/>
      <c r="B31" s="76"/>
      <c r="C31" s="77"/>
      <c r="D31" s="76"/>
      <c r="E31" s="76"/>
      <c r="F31" s="78"/>
      <c r="G31" s="84"/>
      <c r="H31" s="76"/>
      <c r="I31" s="76"/>
      <c r="J31" s="76"/>
      <c r="K31" s="80"/>
      <c r="L31" s="81"/>
      <c r="M31" s="82"/>
      <c r="N31" s="83"/>
      <c r="O31" s="83"/>
      <c r="P31" s="82"/>
      <c r="Q31" s="77"/>
      <c r="R31" s="80"/>
      <c r="S31" s="76"/>
      <c r="T31" s="81"/>
      <c r="U31" s="76"/>
      <c r="V31" s="76"/>
      <c r="W31" s="77"/>
      <c r="X31" s="77"/>
      <c r="Y31" s="76"/>
      <c r="Z31" s="76"/>
      <c r="AA31" s="77"/>
      <c r="AB31" s="76"/>
      <c r="AC31" s="76"/>
      <c r="AD31" s="76"/>
      <c r="AE31" s="77"/>
      <c r="AF31" s="76"/>
      <c r="AG31">
        <f t="shared" si="0"/>
      </c>
      <c r="AH31" s="5" t="str">
        <f t="shared" si="1"/>
        <v>&lt;EN:Sample&gt;&lt;EN:SampleIdentification&gt;DATA MISSINGDATA MISSINGDATA MISSINGDATA MISSINGDATA MISSINGDATA MISSING</v>
      </c>
      <c r="AI31" s="5" t="str">
        <f t="shared" si="2"/>
        <v>DATA MISSING&lt;EN:StateClassificationCode&gt;TC&lt;/EN:StateClassificationCode&gt;&lt;/EN:SampleIdentification&gt;</v>
      </c>
      <c r="AJ31" s="5" t="str">
        <f t="shared" si="3"/>
        <v>&lt;EN:SampleLocationIdentification&gt;DATA MISSING&lt;/EN:SampleLocationIdentification&gt;</v>
      </c>
      <c r="AK31"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1"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1"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1" s="5" t="str">
        <f t="shared" si="7"/>
        <v>&lt;EN:AnalyteIdentification&gt;&lt;EN:AnalyteCode&gt;3014&lt;/EN:AnalyteCode&gt;&lt;/EN:AnalyteIdentification&gt;&lt;EN:AnalysisResult&gt;&lt;EN:Result&gt;DATA MISSING&lt;/EN:Result&gt;&lt;/EN:AnalysisResult&gt;&lt;EN:QAQCSummary&gt;DATA MISSING&lt;/EN:QAQCSummary&gt;&lt;/EN:AnalysisResultInformation&gt;</v>
      </c>
      <c r="AO31" s="5" t="str">
        <f t="shared" si="8"/>
        <v>&lt;/EN:Sample&gt;</v>
      </c>
      <c r="AP31" s="5" t="str">
        <f t="shared" si="9"/>
        <v>&lt;EN:eDWR xmlns:EN="urn:us:net:exchangenetwork" xmlns:facid="http://www.epa.gov/xml" xmlns:xsi="http://www.w3.org/2001/XMLSchema-instance" xsi:schemaLocation="urn:us:net:exchangenetwork http://10.16.11.45:8080/XMLSampling/Schemas/SDWIS_eDWR_v2.0.xsd"&gt;</v>
      </c>
      <c r="AQ31" t="str">
        <f t="shared" si="9"/>
        <v>&lt;EN:Submission&gt;</v>
      </c>
      <c r="AR31" t="str">
        <f t="shared" si="9"/>
        <v>&lt;EN:LabReport&gt;</v>
      </c>
      <c r="AS31" t="str">
        <f t="shared" si="9"/>
        <v>&lt;EN:LabIdentification&gt;</v>
      </c>
      <c r="AT31" t="str">
        <f t="shared" si="9"/>
        <v>&lt;EN:LabAccreditation&gt;</v>
      </c>
      <c r="AU31" t="str">
        <f t="shared" si="10"/>
        <v>DATA MISSING</v>
      </c>
      <c r="AV31" t="str">
        <f t="shared" si="11"/>
        <v>&lt;EN:LabAccreditationAuthorityName&gt;STATE&lt;/EN:LabAccreditationAuthorityName&gt;</v>
      </c>
      <c r="AW31" t="str">
        <f t="shared" si="11"/>
        <v>&lt;/EN:LabAccreditation&gt;</v>
      </c>
      <c r="AX31" t="str">
        <f t="shared" si="11"/>
        <v>&lt;/EN:LabIdentification&gt;</v>
      </c>
      <c r="AY31" t="str">
        <f t="shared" si="11"/>
        <v>&lt;EN:Sample&gt;</v>
      </c>
      <c r="AZ31" t="str">
        <f t="shared" si="11"/>
        <v>&lt;EN:SampleIdentification&gt;</v>
      </c>
      <c r="BA31">
        <f t="shared" si="12"/>
      </c>
      <c r="BB31" t="str">
        <f t="shared" si="13"/>
        <v>DATA MISSING</v>
      </c>
      <c r="BC31" t="str">
        <f t="shared" si="14"/>
        <v>DATA MISSING</v>
      </c>
      <c r="BD31" t="str">
        <f t="shared" si="15"/>
        <v>DATA MISSING</v>
      </c>
      <c r="BE31" t="str">
        <f t="shared" si="16"/>
        <v>DATA MISSING</v>
      </c>
      <c r="BF31" t="str">
        <f t="shared" si="17"/>
        <v>DATA MISSING</v>
      </c>
      <c r="BG31" t="str">
        <f t="shared" si="18"/>
        <v>DATA MISSING</v>
      </c>
      <c r="BH31">
        <f t="shared" si="19"/>
      </c>
      <c r="BI31">
        <f t="shared" si="20"/>
      </c>
      <c r="BJ31">
        <f t="shared" si="21"/>
      </c>
      <c r="BK31">
        <f t="shared" si="22"/>
      </c>
      <c r="BL31">
        <f t="shared" si="23"/>
      </c>
      <c r="BM31">
        <f t="shared" si="24"/>
      </c>
      <c r="BN31">
        <f t="shared" si="24"/>
      </c>
      <c r="BO31">
        <f t="shared" si="24"/>
      </c>
      <c r="BP31">
        <f t="shared" si="25"/>
      </c>
      <c r="BQ31">
        <f t="shared" si="26"/>
      </c>
      <c r="BR31">
        <f t="shared" si="27"/>
      </c>
      <c r="BS31" t="str">
        <f t="shared" si="28"/>
        <v>DATA MISSING</v>
      </c>
      <c r="BT31">
        <f t="shared" si="29"/>
      </c>
      <c r="BU31">
        <f t="shared" si="30"/>
      </c>
      <c r="BV31">
        <f t="shared" si="31"/>
      </c>
      <c r="BW31">
        <f t="shared" si="32"/>
      </c>
      <c r="BX31">
        <f t="shared" si="33"/>
      </c>
      <c r="BY31">
        <f t="shared" si="34"/>
      </c>
      <c r="BZ31">
        <f t="shared" si="35"/>
      </c>
      <c r="CA31">
        <f t="shared" si="36"/>
      </c>
      <c r="CB31">
        <f t="shared" si="37"/>
      </c>
      <c r="CC31">
        <f t="shared" si="38"/>
      </c>
      <c r="CD31">
        <f t="shared" si="39"/>
      </c>
      <c r="CE31" t="str">
        <f t="shared" si="40"/>
        <v>&lt;EN:StateClassificationCode&gt;TC&lt;/EN:StateClassificationCode&gt;</v>
      </c>
      <c r="CF31" t="str">
        <f t="shared" si="40"/>
        <v>&lt;/EN:SampleIdentification&gt;</v>
      </c>
      <c r="CG31" t="str">
        <f t="shared" si="40"/>
        <v>&lt;EN:SampleLocationIdentification&gt;</v>
      </c>
      <c r="CH31" t="str">
        <f t="shared" si="41"/>
        <v>DATA MISSING</v>
      </c>
      <c r="CI31">
        <f t="shared" si="42"/>
      </c>
      <c r="CJ31">
        <f t="shared" si="43"/>
      </c>
      <c r="CK31" t="str">
        <f t="shared" si="44"/>
        <v>&lt;/EN:SampleLocationIdentification&gt;</v>
      </c>
      <c r="CL31" t="str">
        <f t="shared" si="45"/>
        <v>&lt;EN:AnalysisResultInformation&gt;</v>
      </c>
      <c r="CM31" t="str">
        <f t="shared" si="46"/>
        <v>&lt;EN:LabAnalysisIdentification&gt;</v>
      </c>
      <c r="CN31" t="str">
        <f t="shared" si="47"/>
        <v>&lt;EN:LabAccreditation&gt;</v>
      </c>
      <c r="CO31" t="str">
        <f t="shared" si="48"/>
        <v>DATA MISSING</v>
      </c>
      <c r="CP31" t="str">
        <f t="shared" si="49"/>
        <v>&lt;EN:LabAccreditationAuthorityName&gt;STATE&lt;/EN:LabAccreditationAuthorityName&gt;</v>
      </c>
      <c r="CQ31" t="str">
        <f t="shared" si="50"/>
        <v>&lt;/EN:LabAccreditation&gt;</v>
      </c>
      <c r="CR31" t="str">
        <f t="shared" si="51"/>
        <v>&lt;EN:SampleAnalyticalMethod&gt;</v>
      </c>
      <c r="CS31" t="str">
        <f t="shared" si="52"/>
        <v>&lt;EN:MethodIdentifier&gt;9223B-PA&lt;/EN:MethodIdentifier&gt;</v>
      </c>
      <c r="CT31" t="str">
        <f t="shared" si="53"/>
        <v>&lt;/EN:SampleAnalyticalMethod&gt;</v>
      </c>
      <c r="CU31" t="str">
        <f t="shared" si="54"/>
        <v>&lt;EN:SampleAnalyzedMeasure&gt;</v>
      </c>
      <c r="CV31" t="str">
        <f t="shared" si="55"/>
        <v>&lt;EN:MeasurementValue&gt;100&lt;/EN:MeasurementValue&gt;</v>
      </c>
      <c r="CW31" t="str">
        <f t="shared" si="56"/>
        <v>&lt;EN:MeasurementUnit&gt;ML&lt;/EN:MeasurementUnit&gt;</v>
      </c>
      <c r="CX31" t="str">
        <f t="shared" si="57"/>
        <v>&lt;/EN:SampleAnalyzedMeasure&gt;</v>
      </c>
      <c r="CY31">
        <f t="shared" si="58"/>
      </c>
      <c r="CZ31">
        <f t="shared" si="59"/>
      </c>
      <c r="DA31" t="str">
        <f t="shared" si="60"/>
        <v>&lt;/EN:LabAnalysisIdentification&gt;</v>
      </c>
      <c r="DB31" t="str">
        <f t="shared" si="61"/>
        <v>&lt;EN:AnalyteIdentification&gt;</v>
      </c>
      <c r="DC31" t="str">
        <f t="shared" si="62"/>
        <v>&lt;EN:AnalyteCode&gt;3100&lt;/EN:AnalyteCode&gt;</v>
      </c>
      <c r="DD31" t="str">
        <f t="shared" si="63"/>
        <v>&lt;/EN:AnalyteIdentification&gt;</v>
      </c>
      <c r="DE31" t="str">
        <f t="shared" si="64"/>
        <v>&lt;EN:AnalysisResult&gt;</v>
      </c>
      <c r="DF31" t="str">
        <f t="shared" si="65"/>
        <v>&lt;EN:Result&gt;</v>
      </c>
      <c r="DG31" t="str">
        <f t="shared" si="66"/>
        <v>DATA MISSING</v>
      </c>
      <c r="DH31" t="str">
        <f t="shared" si="67"/>
        <v>&lt;/EN:Result&gt;</v>
      </c>
      <c r="DI31" t="str">
        <f t="shared" si="68"/>
        <v>&lt;/EN:AnalysisResult&gt;</v>
      </c>
      <c r="DJ31" t="str">
        <f t="shared" si="69"/>
        <v>&lt;EN:QAQCSummary&gt;</v>
      </c>
      <c r="DK31" t="str">
        <f t="shared" si="70"/>
        <v>DATA MISSING</v>
      </c>
      <c r="DL31">
        <f t="shared" si="71"/>
      </c>
      <c r="DM31" t="str">
        <f t="shared" si="72"/>
        <v>&lt;/EN:QAQCSummary&gt;</v>
      </c>
      <c r="DN31" t="str">
        <f t="shared" si="73"/>
        <v>&lt;/EN:AnalysisResultInformation&gt;</v>
      </c>
      <c r="DO31" t="str">
        <f t="shared" si="74"/>
        <v>&lt;EN:AnalysisResultInformation&gt;</v>
      </c>
      <c r="DP31" t="str">
        <f t="shared" si="75"/>
        <v>&lt;EN:LabAnalysisIdentification&gt;</v>
      </c>
      <c r="DQ31" t="str">
        <f t="shared" si="76"/>
        <v>&lt;EN:LabAccreditation&gt;</v>
      </c>
      <c r="DR31" t="str">
        <f t="shared" si="77"/>
        <v>DATA MISSING</v>
      </c>
      <c r="DS31" t="str">
        <f t="shared" si="78"/>
        <v>&lt;EN:LabAccreditationAuthorityName&gt;STATE&lt;/EN:LabAccreditationAuthorityName&gt;</v>
      </c>
      <c r="DT31" t="str">
        <f t="shared" si="79"/>
        <v>&lt;/EN:LabAccreditation&gt;</v>
      </c>
      <c r="DU31" t="str">
        <f t="shared" si="80"/>
        <v>&lt;EN:SampleAnalyticalMethod&gt;</v>
      </c>
      <c r="DV31" t="str">
        <f t="shared" si="81"/>
        <v>&lt;EN:MethodIdentifier&gt;9223B-PA&lt;/EN:MethodIdentifier&gt;</v>
      </c>
      <c r="DW31" t="str">
        <f t="shared" si="82"/>
        <v>&lt;/EN:SampleAnalyticalMethod&gt;</v>
      </c>
      <c r="DX31" t="str">
        <f t="shared" si="83"/>
        <v>&lt;EN:SampleAnalyzedMeasure&gt;</v>
      </c>
      <c r="DY31" t="str">
        <f t="shared" si="84"/>
        <v>&lt;EN:MeasurementValue&gt;100&lt;/EN:MeasurementValue&gt;</v>
      </c>
      <c r="DZ31" t="str">
        <f t="shared" si="85"/>
        <v>&lt;EN:MeasurementUnit&gt;ML&lt;/EN:MeasurementUnit&gt;</v>
      </c>
      <c r="EA31" t="str">
        <f t="shared" si="86"/>
        <v>&lt;/EN:SampleAnalyzedMeasure&gt;</v>
      </c>
      <c r="EB31">
        <f t="shared" si="87"/>
      </c>
      <c r="EC31">
        <f t="shared" si="88"/>
      </c>
      <c r="ED31" t="str">
        <f t="shared" si="89"/>
        <v>&lt;/EN:LabAnalysisIdentification&gt;</v>
      </c>
      <c r="EE31" t="str">
        <f t="shared" si="90"/>
        <v>&lt;EN:AnalyteIdentification&gt;</v>
      </c>
      <c r="EF31" t="str">
        <f t="shared" si="91"/>
        <v>&lt;EN:AnalyteCode&gt;3014&lt;/EN:AnalyteCode&gt;</v>
      </c>
      <c r="EG31" t="str">
        <f t="shared" si="92"/>
        <v>&lt;/EN:AnalyteIdentification&gt;</v>
      </c>
      <c r="EH31" t="str">
        <f t="shared" si="93"/>
        <v>&lt;EN:AnalysisResult&gt;</v>
      </c>
      <c r="EI31" t="str">
        <f t="shared" si="94"/>
        <v>&lt;EN:Result&gt;</v>
      </c>
      <c r="EJ31" t="str">
        <f t="shared" si="95"/>
        <v>DATA MISSING</v>
      </c>
      <c r="EK31" t="str">
        <f t="shared" si="96"/>
        <v>&lt;/EN:Result&gt;</v>
      </c>
      <c r="EL31" t="str">
        <f t="shared" si="97"/>
        <v>&lt;/EN:AnalysisResult&gt;</v>
      </c>
      <c r="EM31" t="str">
        <f t="shared" si="98"/>
        <v>&lt;EN:QAQCSummary&gt;</v>
      </c>
      <c r="EN31" t="str">
        <f t="shared" si="99"/>
        <v>DATA MISSING</v>
      </c>
      <c r="EO31">
        <f t="shared" si="100"/>
      </c>
      <c r="EP31" t="str">
        <f t="shared" si="101"/>
        <v>&lt;/EN:QAQCSummary&gt;</v>
      </c>
      <c r="EQ31" t="str">
        <f t="shared" si="102"/>
        <v>&lt;/EN:AnalysisResultInformation&gt;</v>
      </c>
      <c r="ER31" t="str">
        <f t="shared" si="103"/>
        <v>&lt;/EN:Sample&gt;</v>
      </c>
      <c r="ES31" t="str">
        <f t="shared" si="103"/>
        <v>&lt;/EN:LabReport&gt;</v>
      </c>
      <c r="ET31" t="str">
        <f t="shared" si="103"/>
        <v>&lt;/EN:Submission&gt;</v>
      </c>
      <c r="EU31" t="str">
        <f t="shared" si="103"/>
        <v>&lt;/EN:eDWR&gt;</v>
      </c>
    </row>
    <row r="32" spans="1:151" ht="15">
      <c r="A32" s="75"/>
      <c r="B32" s="76"/>
      <c r="C32" s="77"/>
      <c r="D32" s="76"/>
      <c r="E32" s="76"/>
      <c r="F32" s="78"/>
      <c r="G32" s="84"/>
      <c r="H32" s="76"/>
      <c r="I32" s="76"/>
      <c r="J32" s="76"/>
      <c r="K32" s="80"/>
      <c r="L32" s="81"/>
      <c r="M32" s="82"/>
      <c r="N32" s="83"/>
      <c r="O32" s="83"/>
      <c r="P32" s="82"/>
      <c r="Q32" s="77"/>
      <c r="R32" s="80"/>
      <c r="S32" s="76"/>
      <c r="T32" s="81"/>
      <c r="U32" s="76"/>
      <c r="V32" s="76"/>
      <c r="W32" s="77"/>
      <c r="X32" s="77"/>
      <c r="Y32" s="76"/>
      <c r="Z32" s="76"/>
      <c r="AA32" s="77"/>
      <c r="AB32" s="76"/>
      <c r="AC32" s="76"/>
      <c r="AD32" s="76"/>
      <c r="AE32" s="77"/>
      <c r="AF32" s="76"/>
      <c r="AG32">
        <f t="shared" si="0"/>
      </c>
      <c r="AH32" s="5" t="str">
        <f t="shared" si="1"/>
        <v>&lt;EN:Sample&gt;&lt;EN:SampleIdentification&gt;DATA MISSINGDATA MISSINGDATA MISSINGDATA MISSINGDATA MISSINGDATA MISSING</v>
      </c>
      <c r="AI32" s="5" t="str">
        <f t="shared" si="2"/>
        <v>DATA MISSING&lt;EN:StateClassificationCode&gt;TC&lt;/EN:StateClassificationCode&gt;&lt;/EN:SampleIdentification&gt;</v>
      </c>
      <c r="AJ32" s="5" t="str">
        <f t="shared" si="3"/>
        <v>&lt;EN:SampleLocationIdentification&gt;DATA MISSING&lt;/EN:SampleLocationIdentification&gt;</v>
      </c>
      <c r="AK32"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2"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2"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2" s="5" t="str">
        <f t="shared" si="7"/>
        <v>&lt;EN:AnalyteIdentification&gt;&lt;EN:AnalyteCode&gt;3014&lt;/EN:AnalyteCode&gt;&lt;/EN:AnalyteIdentification&gt;&lt;EN:AnalysisResult&gt;&lt;EN:Result&gt;DATA MISSING&lt;/EN:Result&gt;&lt;/EN:AnalysisResult&gt;&lt;EN:QAQCSummary&gt;DATA MISSING&lt;/EN:QAQCSummary&gt;&lt;/EN:AnalysisResultInformation&gt;</v>
      </c>
      <c r="AO32" s="5" t="str">
        <f t="shared" si="8"/>
        <v>&lt;/EN:Sample&gt;</v>
      </c>
      <c r="AP32" s="5" t="str">
        <f t="shared" si="9"/>
        <v>&lt;EN:eDWR xmlns:EN="urn:us:net:exchangenetwork" xmlns:facid="http://www.epa.gov/xml" xmlns:xsi="http://www.w3.org/2001/XMLSchema-instance" xsi:schemaLocation="urn:us:net:exchangenetwork http://10.16.11.45:8080/XMLSampling/Schemas/SDWIS_eDWR_v2.0.xsd"&gt;</v>
      </c>
      <c r="AQ32" t="str">
        <f t="shared" si="9"/>
        <v>&lt;EN:Submission&gt;</v>
      </c>
      <c r="AR32" t="str">
        <f t="shared" si="9"/>
        <v>&lt;EN:LabReport&gt;</v>
      </c>
      <c r="AS32" t="str">
        <f t="shared" si="9"/>
        <v>&lt;EN:LabIdentification&gt;</v>
      </c>
      <c r="AT32" t="str">
        <f t="shared" si="9"/>
        <v>&lt;EN:LabAccreditation&gt;</v>
      </c>
      <c r="AU32" t="str">
        <f t="shared" si="10"/>
        <v>DATA MISSING</v>
      </c>
      <c r="AV32" t="str">
        <f t="shared" si="11"/>
        <v>&lt;EN:LabAccreditationAuthorityName&gt;STATE&lt;/EN:LabAccreditationAuthorityName&gt;</v>
      </c>
      <c r="AW32" t="str">
        <f t="shared" si="11"/>
        <v>&lt;/EN:LabAccreditation&gt;</v>
      </c>
      <c r="AX32" t="str">
        <f t="shared" si="11"/>
        <v>&lt;/EN:LabIdentification&gt;</v>
      </c>
      <c r="AY32" t="str">
        <f t="shared" si="11"/>
        <v>&lt;EN:Sample&gt;</v>
      </c>
      <c r="AZ32" t="str">
        <f t="shared" si="11"/>
        <v>&lt;EN:SampleIdentification&gt;</v>
      </c>
      <c r="BA32">
        <f t="shared" si="12"/>
      </c>
      <c r="BB32" t="str">
        <f t="shared" si="13"/>
        <v>DATA MISSING</v>
      </c>
      <c r="BC32" t="str">
        <f t="shared" si="14"/>
        <v>DATA MISSING</v>
      </c>
      <c r="BD32" t="str">
        <f t="shared" si="15"/>
        <v>DATA MISSING</v>
      </c>
      <c r="BE32" t="str">
        <f t="shared" si="16"/>
        <v>DATA MISSING</v>
      </c>
      <c r="BF32" t="str">
        <f t="shared" si="17"/>
        <v>DATA MISSING</v>
      </c>
      <c r="BG32" t="str">
        <f t="shared" si="18"/>
        <v>DATA MISSING</v>
      </c>
      <c r="BH32">
        <f t="shared" si="19"/>
      </c>
      <c r="BI32">
        <f t="shared" si="20"/>
      </c>
      <c r="BJ32">
        <f t="shared" si="21"/>
      </c>
      <c r="BK32">
        <f t="shared" si="22"/>
      </c>
      <c r="BL32">
        <f t="shared" si="23"/>
      </c>
      <c r="BM32">
        <f t="shared" si="24"/>
      </c>
      <c r="BN32">
        <f t="shared" si="24"/>
      </c>
      <c r="BO32">
        <f t="shared" si="24"/>
      </c>
      <c r="BP32">
        <f t="shared" si="25"/>
      </c>
      <c r="BQ32">
        <f t="shared" si="26"/>
      </c>
      <c r="BR32">
        <f t="shared" si="27"/>
      </c>
      <c r="BS32" t="str">
        <f t="shared" si="28"/>
        <v>DATA MISSING</v>
      </c>
      <c r="BT32">
        <f t="shared" si="29"/>
      </c>
      <c r="BU32">
        <f t="shared" si="30"/>
      </c>
      <c r="BV32">
        <f t="shared" si="31"/>
      </c>
      <c r="BW32">
        <f t="shared" si="32"/>
      </c>
      <c r="BX32">
        <f t="shared" si="33"/>
      </c>
      <c r="BY32">
        <f t="shared" si="34"/>
      </c>
      <c r="BZ32">
        <f t="shared" si="35"/>
      </c>
      <c r="CA32">
        <f t="shared" si="36"/>
      </c>
      <c r="CB32">
        <f t="shared" si="37"/>
      </c>
      <c r="CC32">
        <f t="shared" si="38"/>
      </c>
      <c r="CD32">
        <f t="shared" si="39"/>
      </c>
      <c r="CE32" t="str">
        <f t="shared" si="40"/>
        <v>&lt;EN:StateClassificationCode&gt;TC&lt;/EN:StateClassificationCode&gt;</v>
      </c>
      <c r="CF32" t="str">
        <f t="shared" si="40"/>
        <v>&lt;/EN:SampleIdentification&gt;</v>
      </c>
      <c r="CG32" t="str">
        <f t="shared" si="40"/>
        <v>&lt;EN:SampleLocationIdentification&gt;</v>
      </c>
      <c r="CH32" t="str">
        <f t="shared" si="41"/>
        <v>DATA MISSING</v>
      </c>
      <c r="CI32">
        <f t="shared" si="42"/>
      </c>
      <c r="CJ32">
        <f t="shared" si="43"/>
      </c>
      <c r="CK32" t="str">
        <f t="shared" si="44"/>
        <v>&lt;/EN:SampleLocationIdentification&gt;</v>
      </c>
      <c r="CL32" t="str">
        <f t="shared" si="45"/>
        <v>&lt;EN:AnalysisResultInformation&gt;</v>
      </c>
      <c r="CM32" t="str">
        <f t="shared" si="46"/>
        <v>&lt;EN:LabAnalysisIdentification&gt;</v>
      </c>
      <c r="CN32" t="str">
        <f t="shared" si="47"/>
        <v>&lt;EN:LabAccreditation&gt;</v>
      </c>
      <c r="CO32" t="str">
        <f t="shared" si="48"/>
        <v>DATA MISSING</v>
      </c>
      <c r="CP32" t="str">
        <f t="shared" si="49"/>
        <v>&lt;EN:LabAccreditationAuthorityName&gt;STATE&lt;/EN:LabAccreditationAuthorityName&gt;</v>
      </c>
      <c r="CQ32" t="str">
        <f t="shared" si="50"/>
        <v>&lt;/EN:LabAccreditation&gt;</v>
      </c>
      <c r="CR32" t="str">
        <f t="shared" si="51"/>
        <v>&lt;EN:SampleAnalyticalMethod&gt;</v>
      </c>
      <c r="CS32" t="str">
        <f t="shared" si="52"/>
        <v>&lt;EN:MethodIdentifier&gt;9223B-PA&lt;/EN:MethodIdentifier&gt;</v>
      </c>
      <c r="CT32" t="str">
        <f t="shared" si="53"/>
        <v>&lt;/EN:SampleAnalyticalMethod&gt;</v>
      </c>
      <c r="CU32" t="str">
        <f t="shared" si="54"/>
        <v>&lt;EN:SampleAnalyzedMeasure&gt;</v>
      </c>
      <c r="CV32" t="str">
        <f t="shared" si="55"/>
        <v>&lt;EN:MeasurementValue&gt;100&lt;/EN:MeasurementValue&gt;</v>
      </c>
      <c r="CW32" t="str">
        <f t="shared" si="56"/>
        <v>&lt;EN:MeasurementUnit&gt;ML&lt;/EN:MeasurementUnit&gt;</v>
      </c>
      <c r="CX32" t="str">
        <f t="shared" si="57"/>
        <v>&lt;/EN:SampleAnalyzedMeasure&gt;</v>
      </c>
      <c r="CY32">
        <f t="shared" si="58"/>
      </c>
      <c r="CZ32">
        <f t="shared" si="59"/>
      </c>
      <c r="DA32" t="str">
        <f t="shared" si="60"/>
        <v>&lt;/EN:LabAnalysisIdentification&gt;</v>
      </c>
      <c r="DB32" t="str">
        <f t="shared" si="61"/>
        <v>&lt;EN:AnalyteIdentification&gt;</v>
      </c>
      <c r="DC32" t="str">
        <f t="shared" si="62"/>
        <v>&lt;EN:AnalyteCode&gt;3100&lt;/EN:AnalyteCode&gt;</v>
      </c>
      <c r="DD32" t="str">
        <f t="shared" si="63"/>
        <v>&lt;/EN:AnalyteIdentification&gt;</v>
      </c>
      <c r="DE32" t="str">
        <f t="shared" si="64"/>
        <v>&lt;EN:AnalysisResult&gt;</v>
      </c>
      <c r="DF32" t="str">
        <f t="shared" si="65"/>
        <v>&lt;EN:Result&gt;</v>
      </c>
      <c r="DG32" t="str">
        <f t="shared" si="66"/>
        <v>DATA MISSING</v>
      </c>
      <c r="DH32" t="str">
        <f t="shared" si="67"/>
        <v>&lt;/EN:Result&gt;</v>
      </c>
      <c r="DI32" t="str">
        <f t="shared" si="68"/>
        <v>&lt;/EN:AnalysisResult&gt;</v>
      </c>
      <c r="DJ32" t="str">
        <f t="shared" si="69"/>
        <v>&lt;EN:QAQCSummary&gt;</v>
      </c>
      <c r="DK32" t="str">
        <f t="shared" si="70"/>
        <v>DATA MISSING</v>
      </c>
      <c r="DL32">
        <f t="shared" si="71"/>
      </c>
      <c r="DM32" t="str">
        <f t="shared" si="72"/>
        <v>&lt;/EN:QAQCSummary&gt;</v>
      </c>
      <c r="DN32" t="str">
        <f t="shared" si="73"/>
        <v>&lt;/EN:AnalysisResultInformation&gt;</v>
      </c>
      <c r="DO32" t="str">
        <f t="shared" si="74"/>
        <v>&lt;EN:AnalysisResultInformation&gt;</v>
      </c>
      <c r="DP32" t="str">
        <f t="shared" si="75"/>
        <v>&lt;EN:LabAnalysisIdentification&gt;</v>
      </c>
      <c r="DQ32" t="str">
        <f t="shared" si="76"/>
        <v>&lt;EN:LabAccreditation&gt;</v>
      </c>
      <c r="DR32" t="str">
        <f t="shared" si="77"/>
        <v>DATA MISSING</v>
      </c>
      <c r="DS32" t="str">
        <f t="shared" si="78"/>
        <v>&lt;EN:LabAccreditationAuthorityName&gt;STATE&lt;/EN:LabAccreditationAuthorityName&gt;</v>
      </c>
      <c r="DT32" t="str">
        <f t="shared" si="79"/>
        <v>&lt;/EN:LabAccreditation&gt;</v>
      </c>
      <c r="DU32" t="str">
        <f t="shared" si="80"/>
        <v>&lt;EN:SampleAnalyticalMethod&gt;</v>
      </c>
      <c r="DV32" t="str">
        <f t="shared" si="81"/>
        <v>&lt;EN:MethodIdentifier&gt;9223B-PA&lt;/EN:MethodIdentifier&gt;</v>
      </c>
      <c r="DW32" t="str">
        <f t="shared" si="82"/>
        <v>&lt;/EN:SampleAnalyticalMethod&gt;</v>
      </c>
      <c r="DX32" t="str">
        <f t="shared" si="83"/>
        <v>&lt;EN:SampleAnalyzedMeasure&gt;</v>
      </c>
      <c r="DY32" t="str">
        <f t="shared" si="84"/>
        <v>&lt;EN:MeasurementValue&gt;100&lt;/EN:MeasurementValue&gt;</v>
      </c>
      <c r="DZ32" t="str">
        <f t="shared" si="85"/>
        <v>&lt;EN:MeasurementUnit&gt;ML&lt;/EN:MeasurementUnit&gt;</v>
      </c>
      <c r="EA32" t="str">
        <f t="shared" si="86"/>
        <v>&lt;/EN:SampleAnalyzedMeasure&gt;</v>
      </c>
      <c r="EB32">
        <f t="shared" si="87"/>
      </c>
      <c r="EC32">
        <f t="shared" si="88"/>
      </c>
      <c r="ED32" t="str">
        <f t="shared" si="89"/>
        <v>&lt;/EN:LabAnalysisIdentification&gt;</v>
      </c>
      <c r="EE32" t="str">
        <f t="shared" si="90"/>
        <v>&lt;EN:AnalyteIdentification&gt;</v>
      </c>
      <c r="EF32" t="str">
        <f t="shared" si="91"/>
        <v>&lt;EN:AnalyteCode&gt;3014&lt;/EN:AnalyteCode&gt;</v>
      </c>
      <c r="EG32" t="str">
        <f t="shared" si="92"/>
        <v>&lt;/EN:AnalyteIdentification&gt;</v>
      </c>
      <c r="EH32" t="str">
        <f t="shared" si="93"/>
        <v>&lt;EN:AnalysisResult&gt;</v>
      </c>
      <c r="EI32" t="str">
        <f t="shared" si="94"/>
        <v>&lt;EN:Result&gt;</v>
      </c>
      <c r="EJ32" t="str">
        <f t="shared" si="95"/>
        <v>DATA MISSING</v>
      </c>
      <c r="EK32" t="str">
        <f t="shared" si="96"/>
        <v>&lt;/EN:Result&gt;</v>
      </c>
      <c r="EL32" t="str">
        <f t="shared" si="97"/>
        <v>&lt;/EN:AnalysisResult&gt;</v>
      </c>
      <c r="EM32" t="str">
        <f t="shared" si="98"/>
        <v>&lt;EN:QAQCSummary&gt;</v>
      </c>
      <c r="EN32" t="str">
        <f t="shared" si="99"/>
        <v>DATA MISSING</v>
      </c>
      <c r="EO32">
        <f t="shared" si="100"/>
      </c>
      <c r="EP32" t="str">
        <f t="shared" si="101"/>
        <v>&lt;/EN:QAQCSummary&gt;</v>
      </c>
      <c r="EQ32" t="str">
        <f t="shared" si="102"/>
        <v>&lt;/EN:AnalysisResultInformation&gt;</v>
      </c>
      <c r="ER32" t="str">
        <f t="shared" si="103"/>
        <v>&lt;/EN:Sample&gt;</v>
      </c>
      <c r="ES32" t="str">
        <f t="shared" si="103"/>
        <v>&lt;/EN:LabReport&gt;</v>
      </c>
      <c r="ET32" t="str">
        <f t="shared" si="103"/>
        <v>&lt;/EN:Submission&gt;</v>
      </c>
      <c r="EU32" t="str">
        <f t="shared" si="103"/>
        <v>&lt;/EN:eDWR&gt;</v>
      </c>
    </row>
    <row r="33" spans="1:151" ht="15">
      <c r="A33" s="75"/>
      <c r="B33" s="76"/>
      <c r="C33" s="77"/>
      <c r="D33" s="76"/>
      <c r="E33" s="76"/>
      <c r="F33" s="78"/>
      <c r="G33" s="84"/>
      <c r="H33" s="76"/>
      <c r="I33" s="76"/>
      <c r="J33" s="76"/>
      <c r="K33" s="80"/>
      <c r="L33" s="81"/>
      <c r="M33" s="82"/>
      <c r="N33" s="83"/>
      <c r="O33" s="83"/>
      <c r="P33" s="82"/>
      <c r="Q33" s="77"/>
      <c r="R33" s="80"/>
      <c r="S33" s="76"/>
      <c r="T33" s="81"/>
      <c r="U33" s="76"/>
      <c r="V33" s="76"/>
      <c r="W33" s="77"/>
      <c r="X33" s="77"/>
      <c r="Y33" s="76"/>
      <c r="Z33" s="76"/>
      <c r="AA33" s="77"/>
      <c r="AB33" s="76"/>
      <c r="AC33" s="76"/>
      <c r="AD33" s="76"/>
      <c r="AE33" s="77"/>
      <c r="AF33" s="76"/>
      <c r="AG33">
        <f t="shared" si="0"/>
      </c>
      <c r="AH33" s="5" t="str">
        <f t="shared" si="1"/>
        <v>&lt;EN:Sample&gt;&lt;EN:SampleIdentification&gt;DATA MISSINGDATA MISSINGDATA MISSINGDATA MISSINGDATA MISSINGDATA MISSING</v>
      </c>
      <c r="AI33" s="5" t="str">
        <f t="shared" si="2"/>
        <v>DATA MISSING&lt;EN:StateClassificationCode&gt;TC&lt;/EN:StateClassificationCode&gt;&lt;/EN:SampleIdentification&gt;</v>
      </c>
      <c r="AJ33" s="5" t="str">
        <f t="shared" si="3"/>
        <v>&lt;EN:SampleLocationIdentification&gt;DATA MISSING&lt;/EN:SampleLocationIdentification&gt;</v>
      </c>
      <c r="AK33"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3"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3"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3" s="5" t="str">
        <f t="shared" si="7"/>
        <v>&lt;EN:AnalyteIdentification&gt;&lt;EN:AnalyteCode&gt;3014&lt;/EN:AnalyteCode&gt;&lt;/EN:AnalyteIdentification&gt;&lt;EN:AnalysisResult&gt;&lt;EN:Result&gt;DATA MISSING&lt;/EN:Result&gt;&lt;/EN:AnalysisResult&gt;&lt;EN:QAQCSummary&gt;DATA MISSING&lt;/EN:QAQCSummary&gt;&lt;/EN:AnalysisResultInformation&gt;</v>
      </c>
      <c r="AO33" s="5" t="str">
        <f t="shared" si="8"/>
        <v>&lt;/EN:Sample&gt;</v>
      </c>
      <c r="AP33" s="5" t="str">
        <f t="shared" si="9"/>
        <v>&lt;EN:eDWR xmlns:EN="urn:us:net:exchangenetwork" xmlns:facid="http://www.epa.gov/xml" xmlns:xsi="http://www.w3.org/2001/XMLSchema-instance" xsi:schemaLocation="urn:us:net:exchangenetwork http://10.16.11.45:8080/XMLSampling/Schemas/SDWIS_eDWR_v2.0.xsd"&gt;</v>
      </c>
      <c r="AQ33" t="str">
        <f t="shared" si="9"/>
        <v>&lt;EN:Submission&gt;</v>
      </c>
      <c r="AR33" t="str">
        <f t="shared" si="9"/>
        <v>&lt;EN:LabReport&gt;</v>
      </c>
      <c r="AS33" t="str">
        <f t="shared" si="9"/>
        <v>&lt;EN:LabIdentification&gt;</v>
      </c>
      <c r="AT33" t="str">
        <f t="shared" si="9"/>
        <v>&lt;EN:LabAccreditation&gt;</v>
      </c>
      <c r="AU33" t="str">
        <f t="shared" si="10"/>
        <v>DATA MISSING</v>
      </c>
      <c r="AV33" t="str">
        <f t="shared" si="11"/>
        <v>&lt;EN:LabAccreditationAuthorityName&gt;STATE&lt;/EN:LabAccreditationAuthorityName&gt;</v>
      </c>
      <c r="AW33" t="str">
        <f t="shared" si="11"/>
        <v>&lt;/EN:LabAccreditation&gt;</v>
      </c>
      <c r="AX33" t="str">
        <f t="shared" si="11"/>
        <v>&lt;/EN:LabIdentification&gt;</v>
      </c>
      <c r="AY33" t="str">
        <f t="shared" si="11"/>
        <v>&lt;EN:Sample&gt;</v>
      </c>
      <c r="AZ33" t="str">
        <f t="shared" si="11"/>
        <v>&lt;EN:SampleIdentification&gt;</v>
      </c>
      <c r="BA33">
        <f t="shared" si="12"/>
      </c>
      <c r="BB33" t="str">
        <f t="shared" si="13"/>
        <v>DATA MISSING</v>
      </c>
      <c r="BC33" t="str">
        <f t="shared" si="14"/>
        <v>DATA MISSING</v>
      </c>
      <c r="BD33" t="str">
        <f t="shared" si="15"/>
        <v>DATA MISSING</v>
      </c>
      <c r="BE33" t="str">
        <f t="shared" si="16"/>
        <v>DATA MISSING</v>
      </c>
      <c r="BF33" t="str">
        <f t="shared" si="17"/>
        <v>DATA MISSING</v>
      </c>
      <c r="BG33" t="str">
        <f t="shared" si="18"/>
        <v>DATA MISSING</v>
      </c>
      <c r="BH33">
        <f t="shared" si="19"/>
      </c>
      <c r="BI33">
        <f t="shared" si="20"/>
      </c>
      <c r="BJ33">
        <f t="shared" si="21"/>
      </c>
      <c r="BK33">
        <f t="shared" si="22"/>
      </c>
      <c r="BL33">
        <f t="shared" si="23"/>
      </c>
      <c r="BM33">
        <f t="shared" si="24"/>
      </c>
      <c r="BN33">
        <f t="shared" si="24"/>
      </c>
      <c r="BO33">
        <f t="shared" si="24"/>
      </c>
      <c r="BP33">
        <f t="shared" si="25"/>
      </c>
      <c r="BQ33">
        <f t="shared" si="26"/>
      </c>
      <c r="BR33">
        <f t="shared" si="27"/>
      </c>
      <c r="BS33" t="str">
        <f t="shared" si="28"/>
        <v>DATA MISSING</v>
      </c>
      <c r="BT33">
        <f t="shared" si="29"/>
      </c>
      <c r="BU33">
        <f t="shared" si="30"/>
      </c>
      <c r="BV33">
        <f t="shared" si="31"/>
      </c>
      <c r="BW33">
        <f t="shared" si="32"/>
      </c>
      <c r="BX33">
        <f t="shared" si="33"/>
      </c>
      <c r="BY33">
        <f t="shared" si="34"/>
      </c>
      <c r="BZ33">
        <f t="shared" si="35"/>
      </c>
      <c r="CA33">
        <f t="shared" si="36"/>
      </c>
      <c r="CB33">
        <f t="shared" si="37"/>
      </c>
      <c r="CC33">
        <f t="shared" si="38"/>
      </c>
      <c r="CD33">
        <f t="shared" si="39"/>
      </c>
      <c r="CE33" t="str">
        <f t="shared" si="40"/>
        <v>&lt;EN:StateClassificationCode&gt;TC&lt;/EN:StateClassificationCode&gt;</v>
      </c>
      <c r="CF33" t="str">
        <f t="shared" si="40"/>
        <v>&lt;/EN:SampleIdentification&gt;</v>
      </c>
      <c r="CG33" t="str">
        <f t="shared" si="40"/>
        <v>&lt;EN:SampleLocationIdentification&gt;</v>
      </c>
      <c r="CH33" t="str">
        <f t="shared" si="41"/>
        <v>DATA MISSING</v>
      </c>
      <c r="CI33">
        <f t="shared" si="42"/>
      </c>
      <c r="CJ33">
        <f t="shared" si="43"/>
      </c>
      <c r="CK33" t="str">
        <f t="shared" si="44"/>
        <v>&lt;/EN:SampleLocationIdentification&gt;</v>
      </c>
      <c r="CL33" t="str">
        <f t="shared" si="45"/>
        <v>&lt;EN:AnalysisResultInformation&gt;</v>
      </c>
      <c r="CM33" t="str">
        <f t="shared" si="46"/>
        <v>&lt;EN:LabAnalysisIdentification&gt;</v>
      </c>
      <c r="CN33" t="str">
        <f t="shared" si="47"/>
        <v>&lt;EN:LabAccreditation&gt;</v>
      </c>
      <c r="CO33" t="str">
        <f t="shared" si="48"/>
        <v>DATA MISSING</v>
      </c>
      <c r="CP33" t="str">
        <f t="shared" si="49"/>
        <v>&lt;EN:LabAccreditationAuthorityName&gt;STATE&lt;/EN:LabAccreditationAuthorityName&gt;</v>
      </c>
      <c r="CQ33" t="str">
        <f t="shared" si="50"/>
        <v>&lt;/EN:LabAccreditation&gt;</v>
      </c>
      <c r="CR33" t="str">
        <f t="shared" si="51"/>
        <v>&lt;EN:SampleAnalyticalMethod&gt;</v>
      </c>
      <c r="CS33" t="str">
        <f t="shared" si="52"/>
        <v>&lt;EN:MethodIdentifier&gt;9223B-PA&lt;/EN:MethodIdentifier&gt;</v>
      </c>
      <c r="CT33" t="str">
        <f t="shared" si="53"/>
        <v>&lt;/EN:SampleAnalyticalMethod&gt;</v>
      </c>
      <c r="CU33" t="str">
        <f t="shared" si="54"/>
        <v>&lt;EN:SampleAnalyzedMeasure&gt;</v>
      </c>
      <c r="CV33" t="str">
        <f t="shared" si="55"/>
        <v>&lt;EN:MeasurementValue&gt;100&lt;/EN:MeasurementValue&gt;</v>
      </c>
      <c r="CW33" t="str">
        <f t="shared" si="56"/>
        <v>&lt;EN:MeasurementUnit&gt;ML&lt;/EN:MeasurementUnit&gt;</v>
      </c>
      <c r="CX33" t="str">
        <f t="shared" si="57"/>
        <v>&lt;/EN:SampleAnalyzedMeasure&gt;</v>
      </c>
      <c r="CY33">
        <f t="shared" si="58"/>
      </c>
      <c r="CZ33">
        <f t="shared" si="59"/>
      </c>
      <c r="DA33" t="str">
        <f t="shared" si="60"/>
        <v>&lt;/EN:LabAnalysisIdentification&gt;</v>
      </c>
      <c r="DB33" t="str">
        <f t="shared" si="61"/>
        <v>&lt;EN:AnalyteIdentification&gt;</v>
      </c>
      <c r="DC33" t="str">
        <f t="shared" si="62"/>
        <v>&lt;EN:AnalyteCode&gt;3100&lt;/EN:AnalyteCode&gt;</v>
      </c>
      <c r="DD33" t="str">
        <f t="shared" si="63"/>
        <v>&lt;/EN:AnalyteIdentification&gt;</v>
      </c>
      <c r="DE33" t="str">
        <f t="shared" si="64"/>
        <v>&lt;EN:AnalysisResult&gt;</v>
      </c>
      <c r="DF33" t="str">
        <f t="shared" si="65"/>
        <v>&lt;EN:Result&gt;</v>
      </c>
      <c r="DG33" t="str">
        <f t="shared" si="66"/>
        <v>DATA MISSING</v>
      </c>
      <c r="DH33" t="str">
        <f t="shared" si="67"/>
        <v>&lt;/EN:Result&gt;</v>
      </c>
      <c r="DI33" t="str">
        <f t="shared" si="68"/>
        <v>&lt;/EN:AnalysisResult&gt;</v>
      </c>
      <c r="DJ33" t="str">
        <f t="shared" si="69"/>
        <v>&lt;EN:QAQCSummary&gt;</v>
      </c>
      <c r="DK33" t="str">
        <f t="shared" si="70"/>
        <v>DATA MISSING</v>
      </c>
      <c r="DL33">
        <f t="shared" si="71"/>
      </c>
      <c r="DM33" t="str">
        <f t="shared" si="72"/>
        <v>&lt;/EN:QAQCSummary&gt;</v>
      </c>
      <c r="DN33" t="str">
        <f t="shared" si="73"/>
        <v>&lt;/EN:AnalysisResultInformation&gt;</v>
      </c>
      <c r="DO33" t="str">
        <f t="shared" si="74"/>
        <v>&lt;EN:AnalysisResultInformation&gt;</v>
      </c>
      <c r="DP33" t="str">
        <f t="shared" si="75"/>
        <v>&lt;EN:LabAnalysisIdentification&gt;</v>
      </c>
      <c r="DQ33" t="str">
        <f t="shared" si="76"/>
        <v>&lt;EN:LabAccreditation&gt;</v>
      </c>
      <c r="DR33" t="str">
        <f t="shared" si="77"/>
        <v>DATA MISSING</v>
      </c>
      <c r="DS33" t="str">
        <f t="shared" si="78"/>
        <v>&lt;EN:LabAccreditationAuthorityName&gt;STATE&lt;/EN:LabAccreditationAuthorityName&gt;</v>
      </c>
      <c r="DT33" t="str">
        <f t="shared" si="79"/>
        <v>&lt;/EN:LabAccreditation&gt;</v>
      </c>
      <c r="DU33" t="str">
        <f t="shared" si="80"/>
        <v>&lt;EN:SampleAnalyticalMethod&gt;</v>
      </c>
      <c r="DV33" t="str">
        <f t="shared" si="81"/>
        <v>&lt;EN:MethodIdentifier&gt;9223B-PA&lt;/EN:MethodIdentifier&gt;</v>
      </c>
      <c r="DW33" t="str">
        <f t="shared" si="82"/>
        <v>&lt;/EN:SampleAnalyticalMethod&gt;</v>
      </c>
      <c r="DX33" t="str">
        <f t="shared" si="83"/>
        <v>&lt;EN:SampleAnalyzedMeasure&gt;</v>
      </c>
      <c r="DY33" t="str">
        <f t="shared" si="84"/>
        <v>&lt;EN:MeasurementValue&gt;100&lt;/EN:MeasurementValue&gt;</v>
      </c>
      <c r="DZ33" t="str">
        <f t="shared" si="85"/>
        <v>&lt;EN:MeasurementUnit&gt;ML&lt;/EN:MeasurementUnit&gt;</v>
      </c>
      <c r="EA33" t="str">
        <f t="shared" si="86"/>
        <v>&lt;/EN:SampleAnalyzedMeasure&gt;</v>
      </c>
      <c r="EB33">
        <f t="shared" si="87"/>
      </c>
      <c r="EC33">
        <f t="shared" si="88"/>
      </c>
      <c r="ED33" t="str">
        <f t="shared" si="89"/>
        <v>&lt;/EN:LabAnalysisIdentification&gt;</v>
      </c>
      <c r="EE33" t="str">
        <f t="shared" si="90"/>
        <v>&lt;EN:AnalyteIdentification&gt;</v>
      </c>
      <c r="EF33" t="str">
        <f t="shared" si="91"/>
        <v>&lt;EN:AnalyteCode&gt;3014&lt;/EN:AnalyteCode&gt;</v>
      </c>
      <c r="EG33" t="str">
        <f t="shared" si="92"/>
        <v>&lt;/EN:AnalyteIdentification&gt;</v>
      </c>
      <c r="EH33" t="str">
        <f t="shared" si="93"/>
        <v>&lt;EN:AnalysisResult&gt;</v>
      </c>
      <c r="EI33" t="str">
        <f t="shared" si="94"/>
        <v>&lt;EN:Result&gt;</v>
      </c>
      <c r="EJ33" t="str">
        <f t="shared" si="95"/>
        <v>DATA MISSING</v>
      </c>
      <c r="EK33" t="str">
        <f t="shared" si="96"/>
        <v>&lt;/EN:Result&gt;</v>
      </c>
      <c r="EL33" t="str">
        <f t="shared" si="97"/>
        <v>&lt;/EN:AnalysisResult&gt;</v>
      </c>
      <c r="EM33" t="str">
        <f t="shared" si="98"/>
        <v>&lt;EN:QAQCSummary&gt;</v>
      </c>
      <c r="EN33" t="str">
        <f t="shared" si="99"/>
        <v>DATA MISSING</v>
      </c>
      <c r="EO33">
        <f t="shared" si="100"/>
      </c>
      <c r="EP33" t="str">
        <f t="shared" si="101"/>
        <v>&lt;/EN:QAQCSummary&gt;</v>
      </c>
      <c r="EQ33" t="str">
        <f t="shared" si="102"/>
        <v>&lt;/EN:AnalysisResultInformation&gt;</v>
      </c>
      <c r="ER33" t="str">
        <f t="shared" si="103"/>
        <v>&lt;/EN:Sample&gt;</v>
      </c>
      <c r="ES33" t="str">
        <f t="shared" si="103"/>
        <v>&lt;/EN:LabReport&gt;</v>
      </c>
      <c r="ET33" t="str">
        <f t="shared" si="103"/>
        <v>&lt;/EN:Submission&gt;</v>
      </c>
      <c r="EU33" t="str">
        <f t="shared" si="103"/>
        <v>&lt;/EN:eDWR&gt;</v>
      </c>
    </row>
    <row r="34" spans="1:151" ht="15">
      <c r="A34" s="75"/>
      <c r="B34" s="76"/>
      <c r="C34" s="77"/>
      <c r="D34" s="76"/>
      <c r="E34" s="76"/>
      <c r="F34" s="78"/>
      <c r="G34" s="84"/>
      <c r="H34" s="76"/>
      <c r="I34" s="76"/>
      <c r="J34" s="76"/>
      <c r="K34" s="80"/>
      <c r="L34" s="81"/>
      <c r="M34" s="82"/>
      <c r="N34" s="83"/>
      <c r="O34" s="83"/>
      <c r="P34" s="82"/>
      <c r="Q34" s="77"/>
      <c r="R34" s="80"/>
      <c r="S34" s="76"/>
      <c r="T34" s="81"/>
      <c r="U34" s="76"/>
      <c r="V34" s="76"/>
      <c r="W34" s="77"/>
      <c r="X34" s="77"/>
      <c r="Y34" s="76"/>
      <c r="Z34" s="76"/>
      <c r="AA34" s="77"/>
      <c r="AB34" s="76"/>
      <c r="AC34" s="76"/>
      <c r="AD34" s="76"/>
      <c r="AE34" s="77"/>
      <c r="AF34" s="76"/>
      <c r="AG34">
        <f t="shared" si="0"/>
      </c>
      <c r="AH34" s="5" t="str">
        <f t="shared" si="1"/>
        <v>&lt;EN:Sample&gt;&lt;EN:SampleIdentification&gt;DATA MISSINGDATA MISSINGDATA MISSINGDATA MISSINGDATA MISSINGDATA MISSING</v>
      </c>
      <c r="AI34" s="5" t="str">
        <f t="shared" si="2"/>
        <v>DATA MISSING&lt;EN:StateClassificationCode&gt;TC&lt;/EN:StateClassificationCode&gt;&lt;/EN:SampleIdentification&gt;</v>
      </c>
      <c r="AJ34" s="5" t="str">
        <f t="shared" si="3"/>
        <v>&lt;EN:SampleLocationIdentification&gt;DATA MISSING&lt;/EN:SampleLocationIdentification&gt;</v>
      </c>
      <c r="AK34"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4"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4"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4" s="5" t="str">
        <f t="shared" si="7"/>
        <v>&lt;EN:AnalyteIdentification&gt;&lt;EN:AnalyteCode&gt;3014&lt;/EN:AnalyteCode&gt;&lt;/EN:AnalyteIdentification&gt;&lt;EN:AnalysisResult&gt;&lt;EN:Result&gt;DATA MISSING&lt;/EN:Result&gt;&lt;/EN:AnalysisResult&gt;&lt;EN:QAQCSummary&gt;DATA MISSING&lt;/EN:QAQCSummary&gt;&lt;/EN:AnalysisResultInformation&gt;</v>
      </c>
      <c r="AO34" s="5" t="str">
        <f t="shared" si="8"/>
        <v>&lt;/EN:Sample&gt;</v>
      </c>
      <c r="AP34" s="5" t="str">
        <f t="shared" si="9"/>
        <v>&lt;EN:eDWR xmlns:EN="urn:us:net:exchangenetwork" xmlns:facid="http://www.epa.gov/xml" xmlns:xsi="http://www.w3.org/2001/XMLSchema-instance" xsi:schemaLocation="urn:us:net:exchangenetwork http://10.16.11.45:8080/XMLSampling/Schemas/SDWIS_eDWR_v2.0.xsd"&gt;</v>
      </c>
      <c r="AQ34" t="str">
        <f t="shared" si="9"/>
        <v>&lt;EN:Submission&gt;</v>
      </c>
      <c r="AR34" t="str">
        <f t="shared" si="9"/>
        <v>&lt;EN:LabReport&gt;</v>
      </c>
      <c r="AS34" t="str">
        <f t="shared" si="9"/>
        <v>&lt;EN:LabIdentification&gt;</v>
      </c>
      <c r="AT34" t="str">
        <f t="shared" si="9"/>
        <v>&lt;EN:LabAccreditation&gt;</v>
      </c>
      <c r="AU34" t="str">
        <f t="shared" si="10"/>
        <v>DATA MISSING</v>
      </c>
      <c r="AV34" t="str">
        <f t="shared" si="11"/>
        <v>&lt;EN:LabAccreditationAuthorityName&gt;STATE&lt;/EN:LabAccreditationAuthorityName&gt;</v>
      </c>
      <c r="AW34" t="str">
        <f t="shared" si="11"/>
        <v>&lt;/EN:LabAccreditation&gt;</v>
      </c>
      <c r="AX34" t="str">
        <f t="shared" si="11"/>
        <v>&lt;/EN:LabIdentification&gt;</v>
      </c>
      <c r="AY34" t="str">
        <f t="shared" si="11"/>
        <v>&lt;EN:Sample&gt;</v>
      </c>
      <c r="AZ34" t="str">
        <f t="shared" si="11"/>
        <v>&lt;EN:SampleIdentification&gt;</v>
      </c>
      <c r="BA34">
        <f t="shared" si="12"/>
      </c>
      <c r="BB34" t="str">
        <f t="shared" si="13"/>
        <v>DATA MISSING</v>
      </c>
      <c r="BC34" t="str">
        <f t="shared" si="14"/>
        <v>DATA MISSING</v>
      </c>
      <c r="BD34" t="str">
        <f t="shared" si="15"/>
        <v>DATA MISSING</v>
      </c>
      <c r="BE34" t="str">
        <f t="shared" si="16"/>
        <v>DATA MISSING</v>
      </c>
      <c r="BF34" t="str">
        <f t="shared" si="17"/>
        <v>DATA MISSING</v>
      </c>
      <c r="BG34" t="str">
        <f t="shared" si="18"/>
        <v>DATA MISSING</v>
      </c>
      <c r="BH34">
        <f t="shared" si="19"/>
      </c>
      <c r="BI34">
        <f t="shared" si="20"/>
      </c>
      <c r="BJ34">
        <f t="shared" si="21"/>
      </c>
      <c r="BK34">
        <f t="shared" si="22"/>
      </c>
      <c r="BL34">
        <f t="shared" si="23"/>
      </c>
      <c r="BM34">
        <f t="shared" si="24"/>
      </c>
      <c r="BN34">
        <f t="shared" si="24"/>
      </c>
      <c r="BO34">
        <f t="shared" si="24"/>
      </c>
      <c r="BP34">
        <f t="shared" si="25"/>
      </c>
      <c r="BQ34">
        <f t="shared" si="26"/>
      </c>
      <c r="BR34">
        <f t="shared" si="27"/>
      </c>
      <c r="BS34" t="str">
        <f t="shared" si="28"/>
        <v>DATA MISSING</v>
      </c>
      <c r="BT34">
        <f t="shared" si="29"/>
      </c>
      <c r="BU34">
        <f t="shared" si="30"/>
      </c>
      <c r="BV34">
        <f t="shared" si="31"/>
      </c>
      <c r="BW34">
        <f t="shared" si="32"/>
      </c>
      <c r="BX34">
        <f t="shared" si="33"/>
      </c>
      <c r="BY34">
        <f t="shared" si="34"/>
      </c>
      <c r="BZ34">
        <f t="shared" si="35"/>
      </c>
      <c r="CA34">
        <f t="shared" si="36"/>
      </c>
      <c r="CB34">
        <f t="shared" si="37"/>
      </c>
      <c r="CC34">
        <f t="shared" si="38"/>
      </c>
      <c r="CD34">
        <f t="shared" si="39"/>
      </c>
      <c r="CE34" t="str">
        <f t="shared" si="40"/>
        <v>&lt;EN:StateClassificationCode&gt;TC&lt;/EN:StateClassificationCode&gt;</v>
      </c>
      <c r="CF34" t="str">
        <f t="shared" si="40"/>
        <v>&lt;/EN:SampleIdentification&gt;</v>
      </c>
      <c r="CG34" t="str">
        <f t="shared" si="40"/>
        <v>&lt;EN:SampleLocationIdentification&gt;</v>
      </c>
      <c r="CH34" t="str">
        <f t="shared" si="41"/>
        <v>DATA MISSING</v>
      </c>
      <c r="CI34">
        <f t="shared" si="42"/>
      </c>
      <c r="CJ34">
        <f t="shared" si="43"/>
      </c>
      <c r="CK34" t="str">
        <f t="shared" si="44"/>
        <v>&lt;/EN:SampleLocationIdentification&gt;</v>
      </c>
      <c r="CL34" t="str">
        <f t="shared" si="45"/>
        <v>&lt;EN:AnalysisResultInformation&gt;</v>
      </c>
      <c r="CM34" t="str">
        <f t="shared" si="46"/>
        <v>&lt;EN:LabAnalysisIdentification&gt;</v>
      </c>
      <c r="CN34" t="str">
        <f t="shared" si="47"/>
        <v>&lt;EN:LabAccreditation&gt;</v>
      </c>
      <c r="CO34" t="str">
        <f t="shared" si="48"/>
        <v>DATA MISSING</v>
      </c>
      <c r="CP34" t="str">
        <f t="shared" si="49"/>
        <v>&lt;EN:LabAccreditationAuthorityName&gt;STATE&lt;/EN:LabAccreditationAuthorityName&gt;</v>
      </c>
      <c r="CQ34" t="str">
        <f t="shared" si="50"/>
        <v>&lt;/EN:LabAccreditation&gt;</v>
      </c>
      <c r="CR34" t="str">
        <f t="shared" si="51"/>
        <v>&lt;EN:SampleAnalyticalMethod&gt;</v>
      </c>
      <c r="CS34" t="str">
        <f t="shared" si="52"/>
        <v>&lt;EN:MethodIdentifier&gt;9223B-PA&lt;/EN:MethodIdentifier&gt;</v>
      </c>
      <c r="CT34" t="str">
        <f t="shared" si="53"/>
        <v>&lt;/EN:SampleAnalyticalMethod&gt;</v>
      </c>
      <c r="CU34" t="str">
        <f t="shared" si="54"/>
        <v>&lt;EN:SampleAnalyzedMeasure&gt;</v>
      </c>
      <c r="CV34" t="str">
        <f t="shared" si="55"/>
        <v>&lt;EN:MeasurementValue&gt;100&lt;/EN:MeasurementValue&gt;</v>
      </c>
      <c r="CW34" t="str">
        <f t="shared" si="56"/>
        <v>&lt;EN:MeasurementUnit&gt;ML&lt;/EN:MeasurementUnit&gt;</v>
      </c>
      <c r="CX34" t="str">
        <f t="shared" si="57"/>
        <v>&lt;/EN:SampleAnalyzedMeasure&gt;</v>
      </c>
      <c r="CY34">
        <f t="shared" si="58"/>
      </c>
      <c r="CZ34">
        <f t="shared" si="59"/>
      </c>
      <c r="DA34" t="str">
        <f t="shared" si="60"/>
        <v>&lt;/EN:LabAnalysisIdentification&gt;</v>
      </c>
      <c r="DB34" t="str">
        <f t="shared" si="61"/>
        <v>&lt;EN:AnalyteIdentification&gt;</v>
      </c>
      <c r="DC34" t="str">
        <f t="shared" si="62"/>
        <v>&lt;EN:AnalyteCode&gt;3100&lt;/EN:AnalyteCode&gt;</v>
      </c>
      <c r="DD34" t="str">
        <f t="shared" si="63"/>
        <v>&lt;/EN:AnalyteIdentification&gt;</v>
      </c>
      <c r="DE34" t="str">
        <f t="shared" si="64"/>
        <v>&lt;EN:AnalysisResult&gt;</v>
      </c>
      <c r="DF34" t="str">
        <f t="shared" si="65"/>
        <v>&lt;EN:Result&gt;</v>
      </c>
      <c r="DG34" t="str">
        <f t="shared" si="66"/>
        <v>DATA MISSING</v>
      </c>
      <c r="DH34" t="str">
        <f t="shared" si="67"/>
        <v>&lt;/EN:Result&gt;</v>
      </c>
      <c r="DI34" t="str">
        <f t="shared" si="68"/>
        <v>&lt;/EN:AnalysisResult&gt;</v>
      </c>
      <c r="DJ34" t="str">
        <f t="shared" si="69"/>
        <v>&lt;EN:QAQCSummary&gt;</v>
      </c>
      <c r="DK34" t="str">
        <f t="shared" si="70"/>
        <v>DATA MISSING</v>
      </c>
      <c r="DL34">
        <f t="shared" si="71"/>
      </c>
      <c r="DM34" t="str">
        <f t="shared" si="72"/>
        <v>&lt;/EN:QAQCSummary&gt;</v>
      </c>
      <c r="DN34" t="str">
        <f t="shared" si="73"/>
        <v>&lt;/EN:AnalysisResultInformation&gt;</v>
      </c>
      <c r="DO34" t="str">
        <f t="shared" si="74"/>
        <v>&lt;EN:AnalysisResultInformation&gt;</v>
      </c>
      <c r="DP34" t="str">
        <f t="shared" si="75"/>
        <v>&lt;EN:LabAnalysisIdentification&gt;</v>
      </c>
      <c r="DQ34" t="str">
        <f t="shared" si="76"/>
        <v>&lt;EN:LabAccreditation&gt;</v>
      </c>
      <c r="DR34" t="str">
        <f t="shared" si="77"/>
        <v>DATA MISSING</v>
      </c>
      <c r="DS34" t="str">
        <f t="shared" si="78"/>
        <v>&lt;EN:LabAccreditationAuthorityName&gt;STATE&lt;/EN:LabAccreditationAuthorityName&gt;</v>
      </c>
      <c r="DT34" t="str">
        <f t="shared" si="79"/>
        <v>&lt;/EN:LabAccreditation&gt;</v>
      </c>
      <c r="DU34" t="str">
        <f t="shared" si="80"/>
        <v>&lt;EN:SampleAnalyticalMethod&gt;</v>
      </c>
      <c r="DV34" t="str">
        <f t="shared" si="81"/>
        <v>&lt;EN:MethodIdentifier&gt;9223B-PA&lt;/EN:MethodIdentifier&gt;</v>
      </c>
      <c r="DW34" t="str">
        <f t="shared" si="82"/>
        <v>&lt;/EN:SampleAnalyticalMethod&gt;</v>
      </c>
      <c r="DX34" t="str">
        <f t="shared" si="83"/>
        <v>&lt;EN:SampleAnalyzedMeasure&gt;</v>
      </c>
      <c r="DY34" t="str">
        <f t="shared" si="84"/>
        <v>&lt;EN:MeasurementValue&gt;100&lt;/EN:MeasurementValue&gt;</v>
      </c>
      <c r="DZ34" t="str">
        <f t="shared" si="85"/>
        <v>&lt;EN:MeasurementUnit&gt;ML&lt;/EN:MeasurementUnit&gt;</v>
      </c>
      <c r="EA34" t="str">
        <f t="shared" si="86"/>
        <v>&lt;/EN:SampleAnalyzedMeasure&gt;</v>
      </c>
      <c r="EB34">
        <f t="shared" si="87"/>
      </c>
      <c r="EC34">
        <f t="shared" si="88"/>
      </c>
      <c r="ED34" t="str">
        <f t="shared" si="89"/>
        <v>&lt;/EN:LabAnalysisIdentification&gt;</v>
      </c>
      <c r="EE34" t="str">
        <f t="shared" si="90"/>
        <v>&lt;EN:AnalyteIdentification&gt;</v>
      </c>
      <c r="EF34" t="str">
        <f t="shared" si="91"/>
        <v>&lt;EN:AnalyteCode&gt;3014&lt;/EN:AnalyteCode&gt;</v>
      </c>
      <c r="EG34" t="str">
        <f t="shared" si="92"/>
        <v>&lt;/EN:AnalyteIdentification&gt;</v>
      </c>
      <c r="EH34" t="str">
        <f t="shared" si="93"/>
        <v>&lt;EN:AnalysisResult&gt;</v>
      </c>
      <c r="EI34" t="str">
        <f t="shared" si="94"/>
        <v>&lt;EN:Result&gt;</v>
      </c>
      <c r="EJ34" t="str">
        <f t="shared" si="95"/>
        <v>DATA MISSING</v>
      </c>
      <c r="EK34" t="str">
        <f t="shared" si="96"/>
        <v>&lt;/EN:Result&gt;</v>
      </c>
      <c r="EL34" t="str">
        <f t="shared" si="97"/>
        <v>&lt;/EN:AnalysisResult&gt;</v>
      </c>
      <c r="EM34" t="str">
        <f t="shared" si="98"/>
        <v>&lt;EN:QAQCSummary&gt;</v>
      </c>
      <c r="EN34" t="str">
        <f t="shared" si="99"/>
        <v>DATA MISSING</v>
      </c>
      <c r="EO34">
        <f t="shared" si="100"/>
      </c>
      <c r="EP34" t="str">
        <f t="shared" si="101"/>
        <v>&lt;/EN:QAQCSummary&gt;</v>
      </c>
      <c r="EQ34" t="str">
        <f t="shared" si="102"/>
        <v>&lt;/EN:AnalysisResultInformation&gt;</v>
      </c>
      <c r="ER34" t="str">
        <f t="shared" si="103"/>
        <v>&lt;/EN:Sample&gt;</v>
      </c>
      <c r="ES34" t="str">
        <f t="shared" si="103"/>
        <v>&lt;/EN:LabReport&gt;</v>
      </c>
      <c r="ET34" t="str">
        <f t="shared" si="103"/>
        <v>&lt;/EN:Submission&gt;</v>
      </c>
      <c r="EU34" t="str">
        <f t="shared" si="103"/>
        <v>&lt;/EN:eDWR&gt;</v>
      </c>
    </row>
    <row r="35" spans="1:151" ht="15">
      <c r="A35" s="75"/>
      <c r="B35" s="76"/>
      <c r="C35" s="77"/>
      <c r="D35" s="76"/>
      <c r="E35" s="76"/>
      <c r="F35" s="78"/>
      <c r="G35" s="84"/>
      <c r="H35" s="76"/>
      <c r="I35" s="76"/>
      <c r="J35" s="76"/>
      <c r="K35" s="80"/>
      <c r="L35" s="81"/>
      <c r="M35" s="82"/>
      <c r="N35" s="83"/>
      <c r="O35" s="83"/>
      <c r="P35" s="82"/>
      <c r="Q35" s="77"/>
      <c r="R35" s="80"/>
      <c r="S35" s="76"/>
      <c r="T35" s="81"/>
      <c r="U35" s="76"/>
      <c r="V35" s="76"/>
      <c r="W35" s="77"/>
      <c r="X35" s="77"/>
      <c r="Y35" s="76"/>
      <c r="Z35" s="76"/>
      <c r="AA35" s="77"/>
      <c r="AB35" s="76"/>
      <c r="AC35" s="76"/>
      <c r="AD35" s="76"/>
      <c r="AE35" s="77"/>
      <c r="AF35" s="76"/>
      <c r="AG35">
        <f t="shared" si="0"/>
      </c>
      <c r="AH35" s="5" t="str">
        <f t="shared" si="1"/>
        <v>&lt;EN:Sample&gt;&lt;EN:SampleIdentification&gt;DATA MISSINGDATA MISSINGDATA MISSINGDATA MISSINGDATA MISSINGDATA MISSING</v>
      </c>
      <c r="AI35" s="5" t="str">
        <f t="shared" si="2"/>
        <v>DATA MISSING&lt;EN:StateClassificationCode&gt;TC&lt;/EN:StateClassificationCode&gt;&lt;/EN:SampleIdentification&gt;</v>
      </c>
      <c r="AJ35" s="5" t="str">
        <f t="shared" si="3"/>
        <v>&lt;EN:SampleLocationIdentification&gt;DATA MISSING&lt;/EN:SampleLocationIdentification&gt;</v>
      </c>
      <c r="AK35"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5"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5"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5" s="5" t="str">
        <f t="shared" si="7"/>
        <v>&lt;EN:AnalyteIdentification&gt;&lt;EN:AnalyteCode&gt;3014&lt;/EN:AnalyteCode&gt;&lt;/EN:AnalyteIdentification&gt;&lt;EN:AnalysisResult&gt;&lt;EN:Result&gt;DATA MISSING&lt;/EN:Result&gt;&lt;/EN:AnalysisResult&gt;&lt;EN:QAQCSummary&gt;DATA MISSING&lt;/EN:QAQCSummary&gt;&lt;/EN:AnalysisResultInformation&gt;</v>
      </c>
      <c r="AO35" s="5" t="str">
        <f t="shared" si="8"/>
        <v>&lt;/EN:Sample&gt;</v>
      </c>
      <c r="AP35" s="5" t="str">
        <f t="shared" si="9"/>
        <v>&lt;EN:eDWR xmlns:EN="urn:us:net:exchangenetwork" xmlns:facid="http://www.epa.gov/xml" xmlns:xsi="http://www.w3.org/2001/XMLSchema-instance" xsi:schemaLocation="urn:us:net:exchangenetwork http://10.16.11.45:8080/XMLSampling/Schemas/SDWIS_eDWR_v2.0.xsd"&gt;</v>
      </c>
      <c r="AQ35" t="str">
        <f t="shared" si="9"/>
        <v>&lt;EN:Submission&gt;</v>
      </c>
      <c r="AR35" t="str">
        <f t="shared" si="9"/>
        <v>&lt;EN:LabReport&gt;</v>
      </c>
      <c r="AS35" t="str">
        <f t="shared" si="9"/>
        <v>&lt;EN:LabIdentification&gt;</v>
      </c>
      <c r="AT35" t="str">
        <f t="shared" si="9"/>
        <v>&lt;EN:LabAccreditation&gt;</v>
      </c>
      <c r="AU35" t="str">
        <f t="shared" si="10"/>
        <v>DATA MISSING</v>
      </c>
      <c r="AV35" t="str">
        <f t="shared" si="11"/>
        <v>&lt;EN:LabAccreditationAuthorityName&gt;STATE&lt;/EN:LabAccreditationAuthorityName&gt;</v>
      </c>
      <c r="AW35" t="str">
        <f t="shared" si="11"/>
        <v>&lt;/EN:LabAccreditation&gt;</v>
      </c>
      <c r="AX35" t="str">
        <f t="shared" si="11"/>
        <v>&lt;/EN:LabIdentification&gt;</v>
      </c>
      <c r="AY35" t="str">
        <f t="shared" si="11"/>
        <v>&lt;EN:Sample&gt;</v>
      </c>
      <c r="AZ35" t="str">
        <f t="shared" si="11"/>
        <v>&lt;EN:SampleIdentification&gt;</v>
      </c>
      <c r="BA35">
        <f t="shared" si="12"/>
      </c>
      <c r="BB35" t="str">
        <f t="shared" si="13"/>
        <v>DATA MISSING</v>
      </c>
      <c r="BC35" t="str">
        <f t="shared" si="14"/>
        <v>DATA MISSING</v>
      </c>
      <c r="BD35" t="str">
        <f t="shared" si="15"/>
        <v>DATA MISSING</v>
      </c>
      <c r="BE35" t="str">
        <f t="shared" si="16"/>
        <v>DATA MISSING</v>
      </c>
      <c r="BF35" t="str">
        <f t="shared" si="17"/>
        <v>DATA MISSING</v>
      </c>
      <c r="BG35" t="str">
        <f t="shared" si="18"/>
        <v>DATA MISSING</v>
      </c>
      <c r="BH35">
        <f t="shared" si="19"/>
      </c>
      <c r="BI35">
        <f t="shared" si="20"/>
      </c>
      <c r="BJ35">
        <f t="shared" si="21"/>
      </c>
      <c r="BK35">
        <f t="shared" si="22"/>
      </c>
      <c r="BL35">
        <f t="shared" si="23"/>
      </c>
      <c r="BM35">
        <f t="shared" si="24"/>
      </c>
      <c r="BN35">
        <f t="shared" si="24"/>
      </c>
      <c r="BO35">
        <f t="shared" si="24"/>
      </c>
      <c r="BP35">
        <f t="shared" si="25"/>
      </c>
      <c r="BQ35">
        <f t="shared" si="26"/>
      </c>
      <c r="BR35">
        <f t="shared" si="27"/>
      </c>
      <c r="BS35" t="str">
        <f t="shared" si="28"/>
        <v>DATA MISSING</v>
      </c>
      <c r="BT35">
        <f t="shared" si="29"/>
      </c>
      <c r="BU35">
        <f t="shared" si="30"/>
      </c>
      <c r="BV35">
        <f t="shared" si="31"/>
      </c>
      <c r="BW35">
        <f t="shared" si="32"/>
      </c>
      <c r="BX35">
        <f t="shared" si="33"/>
      </c>
      <c r="BY35">
        <f t="shared" si="34"/>
      </c>
      <c r="BZ35">
        <f t="shared" si="35"/>
      </c>
      <c r="CA35">
        <f t="shared" si="36"/>
      </c>
      <c r="CB35">
        <f t="shared" si="37"/>
      </c>
      <c r="CC35">
        <f t="shared" si="38"/>
      </c>
      <c r="CD35">
        <f t="shared" si="39"/>
      </c>
      <c r="CE35" t="str">
        <f t="shared" si="40"/>
        <v>&lt;EN:StateClassificationCode&gt;TC&lt;/EN:StateClassificationCode&gt;</v>
      </c>
      <c r="CF35" t="str">
        <f t="shared" si="40"/>
        <v>&lt;/EN:SampleIdentification&gt;</v>
      </c>
      <c r="CG35" t="str">
        <f t="shared" si="40"/>
        <v>&lt;EN:SampleLocationIdentification&gt;</v>
      </c>
      <c r="CH35" t="str">
        <f t="shared" si="41"/>
        <v>DATA MISSING</v>
      </c>
      <c r="CI35">
        <f t="shared" si="42"/>
      </c>
      <c r="CJ35">
        <f t="shared" si="43"/>
      </c>
      <c r="CK35" t="str">
        <f t="shared" si="44"/>
        <v>&lt;/EN:SampleLocationIdentification&gt;</v>
      </c>
      <c r="CL35" t="str">
        <f t="shared" si="45"/>
        <v>&lt;EN:AnalysisResultInformation&gt;</v>
      </c>
      <c r="CM35" t="str">
        <f t="shared" si="46"/>
        <v>&lt;EN:LabAnalysisIdentification&gt;</v>
      </c>
      <c r="CN35" t="str">
        <f t="shared" si="47"/>
        <v>&lt;EN:LabAccreditation&gt;</v>
      </c>
      <c r="CO35" t="str">
        <f t="shared" si="48"/>
        <v>DATA MISSING</v>
      </c>
      <c r="CP35" t="str">
        <f t="shared" si="49"/>
        <v>&lt;EN:LabAccreditationAuthorityName&gt;STATE&lt;/EN:LabAccreditationAuthorityName&gt;</v>
      </c>
      <c r="CQ35" t="str">
        <f t="shared" si="50"/>
        <v>&lt;/EN:LabAccreditation&gt;</v>
      </c>
      <c r="CR35" t="str">
        <f t="shared" si="51"/>
        <v>&lt;EN:SampleAnalyticalMethod&gt;</v>
      </c>
      <c r="CS35" t="str">
        <f t="shared" si="52"/>
        <v>&lt;EN:MethodIdentifier&gt;9223B-PA&lt;/EN:MethodIdentifier&gt;</v>
      </c>
      <c r="CT35" t="str">
        <f t="shared" si="53"/>
        <v>&lt;/EN:SampleAnalyticalMethod&gt;</v>
      </c>
      <c r="CU35" t="str">
        <f t="shared" si="54"/>
        <v>&lt;EN:SampleAnalyzedMeasure&gt;</v>
      </c>
      <c r="CV35" t="str">
        <f t="shared" si="55"/>
        <v>&lt;EN:MeasurementValue&gt;100&lt;/EN:MeasurementValue&gt;</v>
      </c>
      <c r="CW35" t="str">
        <f t="shared" si="56"/>
        <v>&lt;EN:MeasurementUnit&gt;ML&lt;/EN:MeasurementUnit&gt;</v>
      </c>
      <c r="CX35" t="str">
        <f t="shared" si="57"/>
        <v>&lt;/EN:SampleAnalyzedMeasure&gt;</v>
      </c>
      <c r="CY35">
        <f t="shared" si="58"/>
      </c>
      <c r="CZ35">
        <f t="shared" si="59"/>
      </c>
      <c r="DA35" t="str">
        <f t="shared" si="60"/>
        <v>&lt;/EN:LabAnalysisIdentification&gt;</v>
      </c>
      <c r="DB35" t="str">
        <f t="shared" si="61"/>
        <v>&lt;EN:AnalyteIdentification&gt;</v>
      </c>
      <c r="DC35" t="str">
        <f t="shared" si="62"/>
        <v>&lt;EN:AnalyteCode&gt;3100&lt;/EN:AnalyteCode&gt;</v>
      </c>
      <c r="DD35" t="str">
        <f t="shared" si="63"/>
        <v>&lt;/EN:AnalyteIdentification&gt;</v>
      </c>
      <c r="DE35" t="str">
        <f t="shared" si="64"/>
        <v>&lt;EN:AnalysisResult&gt;</v>
      </c>
      <c r="DF35" t="str">
        <f t="shared" si="65"/>
        <v>&lt;EN:Result&gt;</v>
      </c>
      <c r="DG35" t="str">
        <f t="shared" si="66"/>
        <v>DATA MISSING</v>
      </c>
      <c r="DH35" t="str">
        <f t="shared" si="67"/>
        <v>&lt;/EN:Result&gt;</v>
      </c>
      <c r="DI35" t="str">
        <f t="shared" si="68"/>
        <v>&lt;/EN:AnalysisResult&gt;</v>
      </c>
      <c r="DJ35" t="str">
        <f t="shared" si="69"/>
        <v>&lt;EN:QAQCSummary&gt;</v>
      </c>
      <c r="DK35" t="str">
        <f t="shared" si="70"/>
        <v>DATA MISSING</v>
      </c>
      <c r="DL35">
        <f t="shared" si="71"/>
      </c>
      <c r="DM35" t="str">
        <f t="shared" si="72"/>
        <v>&lt;/EN:QAQCSummary&gt;</v>
      </c>
      <c r="DN35" t="str">
        <f t="shared" si="73"/>
        <v>&lt;/EN:AnalysisResultInformation&gt;</v>
      </c>
      <c r="DO35" t="str">
        <f t="shared" si="74"/>
        <v>&lt;EN:AnalysisResultInformation&gt;</v>
      </c>
      <c r="DP35" t="str">
        <f t="shared" si="75"/>
        <v>&lt;EN:LabAnalysisIdentification&gt;</v>
      </c>
      <c r="DQ35" t="str">
        <f t="shared" si="76"/>
        <v>&lt;EN:LabAccreditation&gt;</v>
      </c>
      <c r="DR35" t="str">
        <f t="shared" si="77"/>
        <v>DATA MISSING</v>
      </c>
      <c r="DS35" t="str">
        <f t="shared" si="78"/>
        <v>&lt;EN:LabAccreditationAuthorityName&gt;STATE&lt;/EN:LabAccreditationAuthorityName&gt;</v>
      </c>
      <c r="DT35" t="str">
        <f t="shared" si="79"/>
        <v>&lt;/EN:LabAccreditation&gt;</v>
      </c>
      <c r="DU35" t="str">
        <f t="shared" si="80"/>
        <v>&lt;EN:SampleAnalyticalMethod&gt;</v>
      </c>
      <c r="DV35" t="str">
        <f t="shared" si="81"/>
        <v>&lt;EN:MethodIdentifier&gt;9223B-PA&lt;/EN:MethodIdentifier&gt;</v>
      </c>
      <c r="DW35" t="str">
        <f t="shared" si="82"/>
        <v>&lt;/EN:SampleAnalyticalMethod&gt;</v>
      </c>
      <c r="DX35" t="str">
        <f t="shared" si="83"/>
        <v>&lt;EN:SampleAnalyzedMeasure&gt;</v>
      </c>
      <c r="DY35" t="str">
        <f t="shared" si="84"/>
        <v>&lt;EN:MeasurementValue&gt;100&lt;/EN:MeasurementValue&gt;</v>
      </c>
      <c r="DZ35" t="str">
        <f t="shared" si="85"/>
        <v>&lt;EN:MeasurementUnit&gt;ML&lt;/EN:MeasurementUnit&gt;</v>
      </c>
      <c r="EA35" t="str">
        <f t="shared" si="86"/>
        <v>&lt;/EN:SampleAnalyzedMeasure&gt;</v>
      </c>
      <c r="EB35">
        <f t="shared" si="87"/>
      </c>
      <c r="EC35">
        <f t="shared" si="88"/>
      </c>
      <c r="ED35" t="str">
        <f t="shared" si="89"/>
        <v>&lt;/EN:LabAnalysisIdentification&gt;</v>
      </c>
      <c r="EE35" t="str">
        <f t="shared" si="90"/>
        <v>&lt;EN:AnalyteIdentification&gt;</v>
      </c>
      <c r="EF35" t="str">
        <f t="shared" si="91"/>
        <v>&lt;EN:AnalyteCode&gt;3014&lt;/EN:AnalyteCode&gt;</v>
      </c>
      <c r="EG35" t="str">
        <f t="shared" si="92"/>
        <v>&lt;/EN:AnalyteIdentification&gt;</v>
      </c>
      <c r="EH35" t="str">
        <f t="shared" si="93"/>
        <v>&lt;EN:AnalysisResult&gt;</v>
      </c>
      <c r="EI35" t="str">
        <f t="shared" si="94"/>
        <v>&lt;EN:Result&gt;</v>
      </c>
      <c r="EJ35" t="str">
        <f t="shared" si="95"/>
        <v>DATA MISSING</v>
      </c>
      <c r="EK35" t="str">
        <f t="shared" si="96"/>
        <v>&lt;/EN:Result&gt;</v>
      </c>
      <c r="EL35" t="str">
        <f t="shared" si="97"/>
        <v>&lt;/EN:AnalysisResult&gt;</v>
      </c>
      <c r="EM35" t="str">
        <f t="shared" si="98"/>
        <v>&lt;EN:QAQCSummary&gt;</v>
      </c>
      <c r="EN35" t="str">
        <f t="shared" si="99"/>
        <v>DATA MISSING</v>
      </c>
      <c r="EO35">
        <f t="shared" si="100"/>
      </c>
      <c r="EP35" t="str">
        <f t="shared" si="101"/>
        <v>&lt;/EN:QAQCSummary&gt;</v>
      </c>
      <c r="EQ35" t="str">
        <f t="shared" si="102"/>
        <v>&lt;/EN:AnalysisResultInformation&gt;</v>
      </c>
      <c r="ER35" t="str">
        <f t="shared" si="103"/>
        <v>&lt;/EN:Sample&gt;</v>
      </c>
      <c r="ES35" t="str">
        <f t="shared" si="103"/>
        <v>&lt;/EN:LabReport&gt;</v>
      </c>
      <c r="ET35" t="str">
        <f t="shared" si="103"/>
        <v>&lt;/EN:Submission&gt;</v>
      </c>
      <c r="EU35" t="str">
        <f t="shared" si="103"/>
        <v>&lt;/EN:eDWR&gt;</v>
      </c>
    </row>
    <row r="36" spans="1:151" ht="15">
      <c r="A36" s="75"/>
      <c r="B36" s="76"/>
      <c r="C36" s="77"/>
      <c r="D36" s="76"/>
      <c r="E36" s="76"/>
      <c r="F36" s="78"/>
      <c r="G36" s="84"/>
      <c r="H36" s="76"/>
      <c r="I36" s="76"/>
      <c r="J36" s="76"/>
      <c r="K36" s="80"/>
      <c r="L36" s="81"/>
      <c r="M36" s="82"/>
      <c r="N36" s="83"/>
      <c r="O36" s="83"/>
      <c r="P36" s="82"/>
      <c r="Q36" s="77"/>
      <c r="R36" s="80"/>
      <c r="S36" s="76"/>
      <c r="T36" s="81"/>
      <c r="U36" s="76"/>
      <c r="V36" s="76"/>
      <c r="W36" s="77"/>
      <c r="X36" s="77"/>
      <c r="Y36" s="76"/>
      <c r="Z36" s="76"/>
      <c r="AA36" s="77"/>
      <c r="AB36" s="76"/>
      <c r="AC36" s="76"/>
      <c r="AD36" s="76"/>
      <c r="AE36" s="77"/>
      <c r="AF36" s="76"/>
      <c r="AG36">
        <f t="shared" si="0"/>
      </c>
      <c r="AH36" s="5" t="str">
        <f t="shared" si="1"/>
        <v>&lt;EN:Sample&gt;&lt;EN:SampleIdentification&gt;DATA MISSINGDATA MISSINGDATA MISSINGDATA MISSINGDATA MISSINGDATA MISSING</v>
      </c>
      <c r="AI36" s="5" t="str">
        <f t="shared" si="2"/>
        <v>DATA MISSING&lt;EN:StateClassificationCode&gt;TC&lt;/EN:StateClassificationCode&gt;&lt;/EN:SampleIdentification&gt;</v>
      </c>
      <c r="AJ36" s="5" t="str">
        <f t="shared" si="3"/>
        <v>&lt;EN:SampleLocationIdentification&gt;DATA MISSING&lt;/EN:SampleLocationIdentification&gt;</v>
      </c>
      <c r="AK36"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6"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6"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6" s="5" t="str">
        <f t="shared" si="7"/>
        <v>&lt;EN:AnalyteIdentification&gt;&lt;EN:AnalyteCode&gt;3014&lt;/EN:AnalyteCode&gt;&lt;/EN:AnalyteIdentification&gt;&lt;EN:AnalysisResult&gt;&lt;EN:Result&gt;DATA MISSING&lt;/EN:Result&gt;&lt;/EN:AnalysisResult&gt;&lt;EN:QAQCSummary&gt;DATA MISSING&lt;/EN:QAQCSummary&gt;&lt;/EN:AnalysisResultInformation&gt;</v>
      </c>
      <c r="AO36" s="5" t="str">
        <f t="shared" si="8"/>
        <v>&lt;/EN:Sample&gt;</v>
      </c>
      <c r="AP36" s="5" t="str">
        <f aca="true" t="shared" si="104" ref="AP36:AT53">AP$2</f>
        <v>&lt;EN:eDWR xmlns:EN="urn:us:net:exchangenetwork" xmlns:facid="http://www.epa.gov/xml" xmlns:xsi="http://www.w3.org/2001/XMLSchema-instance" xsi:schemaLocation="urn:us:net:exchangenetwork http://10.16.11.45:8080/XMLSampling/Schemas/SDWIS_eDWR_v2.0.xsd"&gt;</v>
      </c>
      <c r="AQ36" t="str">
        <f t="shared" si="104"/>
        <v>&lt;EN:Submission&gt;</v>
      </c>
      <c r="AR36" t="str">
        <f t="shared" si="104"/>
        <v>&lt;EN:LabReport&gt;</v>
      </c>
      <c r="AS36" t="str">
        <f t="shared" si="104"/>
        <v>&lt;EN:LabIdentification&gt;</v>
      </c>
      <c r="AT36" t="str">
        <f t="shared" si="104"/>
        <v>&lt;EN:LabAccreditation&gt;</v>
      </c>
      <c r="AU36" t="str">
        <f t="shared" si="10"/>
        <v>DATA MISSING</v>
      </c>
      <c r="AV36" t="str">
        <f aca="true" t="shared" si="105" ref="AV36:AZ53">AV$2</f>
        <v>&lt;EN:LabAccreditationAuthorityName&gt;STATE&lt;/EN:LabAccreditationAuthorityName&gt;</v>
      </c>
      <c r="AW36" t="str">
        <f t="shared" si="105"/>
        <v>&lt;/EN:LabAccreditation&gt;</v>
      </c>
      <c r="AX36" t="str">
        <f t="shared" si="105"/>
        <v>&lt;/EN:LabIdentification&gt;</v>
      </c>
      <c r="AY36" t="str">
        <f t="shared" si="105"/>
        <v>&lt;EN:Sample&gt;</v>
      </c>
      <c r="AZ36" t="str">
        <f t="shared" si="105"/>
        <v>&lt;EN:SampleIdentification&gt;</v>
      </c>
      <c r="BA36">
        <f t="shared" si="12"/>
      </c>
      <c r="BB36" t="str">
        <f t="shared" si="13"/>
        <v>DATA MISSING</v>
      </c>
      <c r="BC36" t="str">
        <f t="shared" si="14"/>
        <v>DATA MISSING</v>
      </c>
      <c r="BD36" t="str">
        <f t="shared" si="15"/>
        <v>DATA MISSING</v>
      </c>
      <c r="BE36" t="str">
        <f t="shared" si="16"/>
        <v>DATA MISSING</v>
      </c>
      <c r="BF36" t="str">
        <f t="shared" si="17"/>
        <v>DATA MISSING</v>
      </c>
      <c r="BG36" t="str">
        <f t="shared" si="18"/>
        <v>DATA MISSING</v>
      </c>
      <c r="BH36">
        <f t="shared" si="19"/>
      </c>
      <c r="BI36">
        <f t="shared" si="20"/>
      </c>
      <c r="BJ36">
        <f t="shared" si="21"/>
      </c>
      <c r="BK36">
        <f t="shared" si="22"/>
      </c>
      <c r="BL36">
        <f t="shared" si="23"/>
      </c>
      <c r="BM36">
        <f aca="true" t="shared" si="106" ref="BM36:BO53">IF(UPPER($I36)&lt;&gt;"RP","",BM$2)</f>
      </c>
      <c r="BN36">
        <f t="shared" si="106"/>
      </c>
      <c r="BO36">
        <f t="shared" si="106"/>
      </c>
      <c r="BP36">
        <f t="shared" si="25"/>
      </c>
      <c r="BQ36">
        <f t="shared" si="26"/>
      </c>
      <c r="BR36">
        <f t="shared" si="27"/>
      </c>
      <c r="BS36" t="str">
        <f t="shared" si="28"/>
        <v>DATA MISSING</v>
      </c>
      <c r="BT36">
        <f t="shared" si="29"/>
      </c>
      <c r="BU36">
        <f t="shared" si="30"/>
      </c>
      <c r="BV36">
        <f t="shared" si="31"/>
      </c>
      <c r="BW36">
        <f t="shared" si="32"/>
      </c>
      <c r="BX36">
        <f t="shared" si="33"/>
      </c>
      <c r="BY36">
        <f t="shared" si="34"/>
      </c>
      <c r="BZ36">
        <f t="shared" si="35"/>
      </c>
      <c r="CA36">
        <f t="shared" si="36"/>
      </c>
      <c r="CB36">
        <f t="shared" si="37"/>
      </c>
      <c r="CC36">
        <f t="shared" si="38"/>
      </c>
      <c r="CD36">
        <f t="shared" si="39"/>
      </c>
      <c r="CE36" t="str">
        <f aca="true" t="shared" si="107" ref="CE36:CG53">CE$2</f>
        <v>&lt;EN:StateClassificationCode&gt;TC&lt;/EN:StateClassificationCode&gt;</v>
      </c>
      <c r="CF36" t="str">
        <f t="shared" si="107"/>
        <v>&lt;/EN:SampleIdentification&gt;</v>
      </c>
      <c r="CG36" t="str">
        <f t="shared" si="107"/>
        <v>&lt;EN:SampleLocationIdentification&gt;</v>
      </c>
      <c r="CH36" t="str">
        <f t="shared" si="41"/>
        <v>DATA MISSING</v>
      </c>
      <c r="CI36">
        <f t="shared" si="42"/>
      </c>
      <c r="CJ36">
        <f t="shared" si="43"/>
      </c>
      <c r="CK36" t="str">
        <f t="shared" si="44"/>
        <v>&lt;/EN:SampleLocationIdentification&gt;</v>
      </c>
      <c r="CL36" t="str">
        <f t="shared" si="45"/>
        <v>&lt;EN:AnalysisResultInformation&gt;</v>
      </c>
      <c r="CM36" t="str">
        <f t="shared" si="46"/>
        <v>&lt;EN:LabAnalysisIdentification&gt;</v>
      </c>
      <c r="CN36" t="str">
        <f t="shared" si="47"/>
        <v>&lt;EN:LabAccreditation&gt;</v>
      </c>
      <c r="CO36" t="str">
        <f t="shared" si="48"/>
        <v>DATA MISSING</v>
      </c>
      <c r="CP36" t="str">
        <f t="shared" si="49"/>
        <v>&lt;EN:LabAccreditationAuthorityName&gt;STATE&lt;/EN:LabAccreditationAuthorityName&gt;</v>
      </c>
      <c r="CQ36" t="str">
        <f t="shared" si="50"/>
        <v>&lt;/EN:LabAccreditation&gt;</v>
      </c>
      <c r="CR36" t="str">
        <f t="shared" si="51"/>
        <v>&lt;EN:SampleAnalyticalMethod&gt;</v>
      </c>
      <c r="CS36" t="str">
        <f t="shared" si="52"/>
        <v>&lt;EN:MethodIdentifier&gt;9223B-PA&lt;/EN:MethodIdentifier&gt;</v>
      </c>
      <c r="CT36" t="str">
        <f t="shared" si="53"/>
        <v>&lt;/EN:SampleAnalyticalMethod&gt;</v>
      </c>
      <c r="CU36" t="str">
        <f t="shared" si="54"/>
        <v>&lt;EN:SampleAnalyzedMeasure&gt;</v>
      </c>
      <c r="CV36" t="str">
        <f t="shared" si="55"/>
        <v>&lt;EN:MeasurementValue&gt;100&lt;/EN:MeasurementValue&gt;</v>
      </c>
      <c r="CW36" t="str">
        <f t="shared" si="56"/>
        <v>&lt;EN:MeasurementUnit&gt;ML&lt;/EN:MeasurementUnit&gt;</v>
      </c>
      <c r="CX36" t="str">
        <f t="shared" si="57"/>
        <v>&lt;/EN:SampleAnalyzedMeasure&gt;</v>
      </c>
      <c r="CY36">
        <f t="shared" si="58"/>
      </c>
      <c r="CZ36">
        <f t="shared" si="59"/>
      </c>
      <c r="DA36" t="str">
        <f t="shared" si="60"/>
        <v>&lt;/EN:LabAnalysisIdentification&gt;</v>
      </c>
      <c r="DB36" t="str">
        <f t="shared" si="61"/>
        <v>&lt;EN:AnalyteIdentification&gt;</v>
      </c>
      <c r="DC36" t="str">
        <f t="shared" si="62"/>
        <v>&lt;EN:AnalyteCode&gt;3100&lt;/EN:AnalyteCode&gt;</v>
      </c>
      <c r="DD36" t="str">
        <f t="shared" si="63"/>
        <v>&lt;/EN:AnalyteIdentification&gt;</v>
      </c>
      <c r="DE36" t="str">
        <f t="shared" si="64"/>
        <v>&lt;EN:AnalysisResult&gt;</v>
      </c>
      <c r="DF36" t="str">
        <f t="shared" si="65"/>
        <v>&lt;EN:Result&gt;</v>
      </c>
      <c r="DG36" t="str">
        <f t="shared" si="66"/>
        <v>DATA MISSING</v>
      </c>
      <c r="DH36" t="str">
        <f t="shared" si="67"/>
        <v>&lt;/EN:Result&gt;</v>
      </c>
      <c r="DI36" t="str">
        <f t="shared" si="68"/>
        <v>&lt;/EN:AnalysisResult&gt;</v>
      </c>
      <c r="DJ36" t="str">
        <f t="shared" si="69"/>
        <v>&lt;EN:QAQCSummary&gt;</v>
      </c>
      <c r="DK36" t="str">
        <f t="shared" si="70"/>
        <v>DATA MISSING</v>
      </c>
      <c r="DL36">
        <f t="shared" si="71"/>
      </c>
      <c r="DM36" t="str">
        <f t="shared" si="72"/>
        <v>&lt;/EN:QAQCSummary&gt;</v>
      </c>
      <c r="DN36" t="str">
        <f t="shared" si="73"/>
        <v>&lt;/EN:AnalysisResultInformation&gt;</v>
      </c>
      <c r="DO36" t="str">
        <f t="shared" si="74"/>
        <v>&lt;EN:AnalysisResultInformation&gt;</v>
      </c>
      <c r="DP36" t="str">
        <f t="shared" si="75"/>
        <v>&lt;EN:LabAnalysisIdentification&gt;</v>
      </c>
      <c r="DQ36" t="str">
        <f t="shared" si="76"/>
        <v>&lt;EN:LabAccreditation&gt;</v>
      </c>
      <c r="DR36" t="str">
        <f t="shared" si="77"/>
        <v>DATA MISSING</v>
      </c>
      <c r="DS36" t="str">
        <f t="shared" si="78"/>
        <v>&lt;EN:LabAccreditationAuthorityName&gt;STATE&lt;/EN:LabAccreditationAuthorityName&gt;</v>
      </c>
      <c r="DT36" t="str">
        <f t="shared" si="79"/>
        <v>&lt;/EN:LabAccreditation&gt;</v>
      </c>
      <c r="DU36" t="str">
        <f t="shared" si="80"/>
        <v>&lt;EN:SampleAnalyticalMethod&gt;</v>
      </c>
      <c r="DV36" t="str">
        <f t="shared" si="81"/>
        <v>&lt;EN:MethodIdentifier&gt;9223B-PA&lt;/EN:MethodIdentifier&gt;</v>
      </c>
      <c r="DW36" t="str">
        <f t="shared" si="82"/>
        <v>&lt;/EN:SampleAnalyticalMethod&gt;</v>
      </c>
      <c r="DX36" t="str">
        <f t="shared" si="83"/>
        <v>&lt;EN:SampleAnalyzedMeasure&gt;</v>
      </c>
      <c r="DY36" t="str">
        <f t="shared" si="84"/>
        <v>&lt;EN:MeasurementValue&gt;100&lt;/EN:MeasurementValue&gt;</v>
      </c>
      <c r="DZ36" t="str">
        <f t="shared" si="85"/>
        <v>&lt;EN:MeasurementUnit&gt;ML&lt;/EN:MeasurementUnit&gt;</v>
      </c>
      <c r="EA36" t="str">
        <f t="shared" si="86"/>
        <v>&lt;/EN:SampleAnalyzedMeasure&gt;</v>
      </c>
      <c r="EB36">
        <f t="shared" si="87"/>
      </c>
      <c r="EC36">
        <f t="shared" si="88"/>
      </c>
      <c r="ED36" t="str">
        <f t="shared" si="89"/>
        <v>&lt;/EN:LabAnalysisIdentification&gt;</v>
      </c>
      <c r="EE36" t="str">
        <f t="shared" si="90"/>
        <v>&lt;EN:AnalyteIdentification&gt;</v>
      </c>
      <c r="EF36" t="str">
        <f t="shared" si="91"/>
        <v>&lt;EN:AnalyteCode&gt;3014&lt;/EN:AnalyteCode&gt;</v>
      </c>
      <c r="EG36" t="str">
        <f t="shared" si="92"/>
        <v>&lt;/EN:AnalyteIdentification&gt;</v>
      </c>
      <c r="EH36" t="str">
        <f t="shared" si="93"/>
        <v>&lt;EN:AnalysisResult&gt;</v>
      </c>
      <c r="EI36" t="str">
        <f t="shared" si="94"/>
        <v>&lt;EN:Result&gt;</v>
      </c>
      <c r="EJ36" t="str">
        <f t="shared" si="95"/>
        <v>DATA MISSING</v>
      </c>
      <c r="EK36" t="str">
        <f t="shared" si="96"/>
        <v>&lt;/EN:Result&gt;</v>
      </c>
      <c r="EL36" t="str">
        <f t="shared" si="97"/>
        <v>&lt;/EN:AnalysisResult&gt;</v>
      </c>
      <c r="EM36" t="str">
        <f t="shared" si="98"/>
        <v>&lt;EN:QAQCSummary&gt;</v>
      </c>
      <c r="EN36" t="str">
        <f t="shared" si="99"/>
        <v>DATA MISSING</v>
      </c>
      <c r="EO36">
        <f t="shared" si="100"/>
      </c>
      <c r="EP36" t="str">
        <f t="shared" si="101"/>
        <v>&lt;/EN:QAQCSummary&gt;</v>
      </c>
      <c r="EQ36" t="str">
        <f t="shared" si="102"/>
        <v>&lt;/EN:AnalysisResultInformation&gt;</v>
      </c>
      <c r="ER36" t="str">
        <f aca="true" t="shared" si="108" ref="ER36:EU53">ER$2</f>
        <v>&lt;/EN:Sample&gt;</v>
      </c>
      <c r="ES36" t="str">
        <f t="shared" si="108"/>
        <v>&lt;/EN:LabReport&gt;</v>
      </c>
      <c r="ET36" t="str">
        <f t="shared" si="108"/>
        <v>&lt;/EN:Submission&gt;</v>
      </c>
      <c r="EU36" t="str">
        <f t="shared" si="108"/>
        <v>&lt;/EN:eDWR&gt;</v>
      </c>
    </row>
    <row r="37" spans="1:151" ht="15">
      <c r="A37" s="75"/>
      <c r="B37" s="76"/>
      <c r="C37" s="77"/>
      <c r="D37" s="76"/>
      <c r="E37" s="76"/>
      <c r="F37" s="78"/>
      <c r="G37" s="84"/>
      <c r="H37" s="76"/>
      <c r="I37" s="76"/>
      <c r="J37" s="76"/>
      <c r="K37" s="80"/>
      <c r="L37" s="81"/>
      <c r="M37" s="82"/>
      <c r="N37" s="83"/>
      <c r="O37" s="83"/>
      <c r="P37" s="82"/>
      <c r="Q37" s="77"/>
      <c r="R37" s="80"/>
      <c r="S37" s="76"/>
      <c r="T37" s="81"/>
      <c r="U37" s="76"/>
      <c r="V37" s="76"/>
      <c r="W37" s="77"/>
      <c r="X37" s="77"/>
      <c r="Y37" s="76"/>
      <c r="Z37" s="76"/>
      <c r="AA37" s="77"/>
      <c r="AB37" s="76"/>
      <c r="AC37" s="76"/>
      <c r="AD37" s="76"/>
      <c r="AE37" s="77"/>
      <c r="AF37" s="76"/>
      <c r="AG37">
        <f t="shared" si="0"/>
      </c>
      <c r="AH37" s="5" t="str">
        <f t="shared" si="1"/>
        <v>&lt;EN:Sample&gt;&lt;EN:SampleIdentification&gt;DATA MISSINGDATA MISSINGDATA MISSINGDATA MISSINGDATA MISSINGDATA MISSING</v>
      </c>
      <c r="AI37" s="5" t="str">
        <f t="shared" si="2"/>
        <v>DATA MISSING&lt;EN:StateClassificationCode&gt;TC&lt;/EN:StateClassificationCode&gt;&lt;/EN:SampleIdentification&gt;</v>
      </c>
      <c r="AJ37" s="5" t="str">
        <f t="shared" si="3"/>
        <v>&lt;EN:SampleLocationIdentification&gt;DATA MISSING&lt;/EN:SampleLocationIdentification&gt;</v>
      </c>
      <c r="AK37"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7"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7"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7" s="5" t="str">
        <f t="shared" si="7"/>
        <v>&lt;EN:AnalyteIdentification&gt;&lt;EN:AnalyteCode&gt;3014&lt;/EN:AnalyteCode&gt;&lt;/EN:AnalyteIdentification&gt;&lt;EN:AnalysisResult&gt;&lt;EN:Result&gt;DATA MISSING&lt;/EN:Result&gt;&lt;/EN:AnalysisResult&gt;&lt;EN:QAQCSummary&gt;DATA MISSING&lt;/EN:QAQCSummary&gt;&lt;/EN:AnalysisResultInformation&gt;</v>
      </c>
      <c r="AO37" s="5" t="str">
        <f t="shared" si="8"/>
        <v>&lt;/EN:Sample&gt;</v>
      </c>
      <c r="AP37" s="5" t="str">
        <f t="shared" si="104"/>
        <v>&lt;EN:eDWR xmlns:EN="urn:us:net:exchangenetwork" xmlns:facid="http://www.epa.gov/xml" xmlns:xsi="http://www.w3.org/2001/XMLSchema-instance" xsi:schemaLocation="urn:us:net:exchangenetwork http://10.16.11.45:8080/XMLSampling/Schemas/SDWIS_eDWR_v2.0.xsd"&gt;</v>
      </c>
      <c r="AQ37" t="str">
        <f t="shared" si="104"/>
        <v>&lt;EN:Submission&gt;</v>
      </c>
      <c r="AR37" t="str">
        <f t="shared" si="104"/>
        <v>&lt;EN:LabReport&gt;</v>
      </c>
      <c r="AS37" t="str">
        <f t="shared" si="104"/>
        <v>&lt;EN:LabIdentification&gt;</v>
      </c>
      <c r="AT37" t="str">
        <f t="shared" si="104"/>
        <v>&lt;EN:LabAccreditation&gt;</v>
      </c>
      <c r="AU37" t="str">
        <f t="shared" si="10"/>
        <v>DATA MISSING</v>
      </c>
      <c r="AV37" t="str">
        <f t="shared" si="105"/>
        <v>&lt;EN:LabAccreditationAuthorityName&gt;STATE&lt;/EN:LabAccreditationAuthorityName&gt;</v>
      </c>
      <c r="AW37" t="str">
        <f t="shared" si="105"/>
        <v>&lt;/EN:LabAccreditation&gt;</v>
      </c>
      <c r="AX37" t="str">
        <f t="shared" si="105"/>
        <v>&lt;/EN:LabIdentification&gt;</v>
      </c>
      <c r="AY37" t="str">
        <f t="shared" si="105"/>
        <v>&lt;EN:Sample&gt;</v>
      </c>
      <c r="AZ37" t="str">
        <f t="shared" si="105"/>
        <v>&lt;EN:SampleIdentification&gt;</v>
      </c>
      <c r="BA37">
        <f t="shared" si="12"/>
      </c>
      <c r="BB37" t="str">
        <f t="shared" si="13"/>
        <v>DATA MISSING</v>
      </c>
      <c r="BC37" t="str">
        <f t="shared" si="14"/>
        <v>DATA MISSING</v>
      </c>
      <c r="BD37" t="str">
        <f t="shared" si="15"/>
        <v>DATA MISSING</v>
      </c>
      <c r="BE37" t="str">
        <f t="shared" si="16"/>
        <v>DATA MISSING</v>
      </c>
      <c r="BF37" t="str">
        <f t="shared" si="17"/>
        <v>DATA MISSING</v>
      </c>
      <c r="BG37" t="str">
        <f t="shared" si="18"/>
        <v>DATA MISSING</v>
      </c>
      <c r="BH37">
        <f t="shared" si="19"/>
      </c>
      <c r="BI37">
        <f t="shared" si="20"/>
      </c>
      <c r="BJ37">
        <f t="shared" si="21"/>
      </c>
      <c r="BK37">
        <f t="shared" si="22"/>
      </c>
      <c r="BL37">
        <f t="shared" si="23"/>
      </c>
      <c r="BM37">
        <f t="shared" si="106"/>
      </c>
      <c r="BN37">
        <f t="shared" si="106"/>
      </c>
      <c r="BO37">
        <f t="shared" si="106"/>
      </c>
      <c r="BP37">
        <f t="shared" si="25"/>
      </c>
      <c r="BQ37">
        <f t="shared" si="26"/>
      </c>
      <c r="BR37">
        <f t="shared" si="27"/>
      </c>
      <c r="BS37" t="str">
        <f t="shared" si="28"/>
        <v>DATA MISSING</v>
      </c>
      <c r="BT37">
        <f t="shared" si="29"/>
      </c>
      <c r="BU37">
        <f t="shared" si="30"/>
      </c>
      <c r="BV37">
        <f t="shared" si="31"/>
      </c>
      <c r="BW37">
        <f t="shared" si="32"/>
      </c>
      <c r="BX37">
        <f t="shared" si="33"/>
      </c>
      <c r="BY37">
        <f t="shared" si="34"/>
      </c>
      <c r="BZ37">
        <f t="shared" si="35"/>
      </c>
      <c r="CA37">
        <f t="shared" si="36"/>
      </c>
      <c r="CB37">
        <f t="shared" si="37"/>
      </c>
      <c r="CC37">
        <f t="shared" si="38"/>
      </c>
      <c r="CD37">
        <f t="shared" si="39"/>
      </c>
      <c r="CE37" t="str">
        <f t="shared" si="107"/>
        <v>&lt;EN:StateClassificationCode&gt;TC&lt;/EN:StateClassificationCode&gt;</v>
      </c>
      <c r="CF37" t="str">
        <f t="shared" si="107"/>
        <v>&lt;/EN:SampleIdentification&gt;</v>
      </c>
      <c r="CG37" t="str">
        <f t="shared" si="107"/>
        <v>&lt;EN:SampleLocationIdentification&gt;</v>
      </c>
      <c r="CH37" t="str">
        <f t="shared" si="41"/>
        <v>DATA MISSING</v>
      </c>
      <c r="CI37">
        <f t="shared" si="42"/>
      </c>
      <c r="CJ37">
        <f t="shared" si="43"/>
      </c>
      <c r="CK37" t="str">
        <f t="shared" si="44"/>
        <v>&lt;/EN:SampleLocationIdentification&gt;</v>
      </c>
      <c r="CL37" t="str">
        <f t="shared" si="45"/>
        <v>&lt;EN:AnalysisResultInformation&gt;</v>
      </c>
      <c r="CM37" t="str">
        <f t="shared" si="46"/>
        <v>&lt;EN:LabAnalysisIdentification&gt;</v>
      </c>
      <c r="CN37" t="str">
        <f t="shared" si="47"/>
        <v>&lt;EN:LabAccreditation&gt;</v>
      </c>
      <c r="CO37" t="str">
        <f t="shared" si="48"/>
        <v>DATA MISSING</v>
      </c>
      <c r="CP37" t="str">
        <f t="shared" si="49"/>
        <v>&lt;EN:LabAccreditationAuthorityName&gt;STATE&lt;/EN:LabAccreditationAuthorityName&gt;</v>
      </c>
      <c r="CQ37" t="str">
        <f t="shared" si="50"/>
        <v>&lt;/EN:LabAccreditation&gt;</v>
      </c>
      <c r="CR37" t="str">
        <f t="shared" si="51"/>
        <v>&lt;EN:SampleAnalyticalMethod&gt;</v>
      </c>
      <c r="CS37" t="str">
        <f t="shared" si="52"/>
        <v>&lt;EN:MethodIdentifier&gt;9223B-PA&lt;/EN:MethodIdentifier&gt;</v>
      </c>
      <c r="CT37" t="str">
        <f t="shared" si="53"/>
        <v>&lt;/EN:SampleAnalyticalMethod&gt;</v>
      </c>
      <c r="CU37" t="str">
        <f t="shared" si="54"/>
        <v>&lt;EN:SampleAnalyzedMeasure&gt;</v>
      </c>
      <c r="CV37" t="str">
        <f t="shared" si="55"/>
        <v>&lt;EN:MeasurementValue&gt;100&lt;/EN:MeasurementValue&gt;</v>
      </c>
      <c r="CW37" t="str">
        <f t="shared" si="56"/>
        <v>&lt;EN:MeasurementUnit&gt;ML&lt;/EN:MeasurementUnit&gt;</v>
      </c>
      <c r="CX37" t="str">
        <f t="shared" si="57"/>
        <v>&lt;/EN:SampleAnalyzedMeasure&gt;</v>
      </c>
      <c r="CY37">
        <f t="shared" si="58"/>
      </c>
      <c r="CZ37">
        <f t="shared" si="59"/>
      </c>
      <c r="DA37" t="str">
        <f t="shared" si="60"/>
        <v>&lt;/EN:LabAnalysisIdentification&gt;</v>
      </c>
      <c r="DB37" t="str">
        <f t="shared" si="61"/>
        <v>&lt;EN:AnalyteIdentification&gt;</v>
      </c>
      <c r="DC37" t="str">
        <f t="shared" si="62"/>
        <v>&lt;EN:AnalyteCode&gt;3100&lt;/EN:AnalyteCode&gt;</v>
      </c>
      <c r="DD37" t="str">
        <f t="shared" si="63"/>
        <v>&lt;/EN:AnalyteIdentification&gt;</v>
      </c>
      <c r="DE37" t="str">
        <f t="shared" si="64"/>
        <v>&lt;EN:AnalysisResult&gt;</v>
      </c>
      <c r="DF37" t="str">
        <f t="shared" si="65"/>
        <v>&lt;EN:Result&gt;</v>
      </c>
      <c r="DG37" t="str">
        <f t="shared" si="66"/>
        <v>DATA MISSING</v>
      </c>
      <c r="DH37" t="str">
        <f t="shared" si="67"/>
        <v>&lt;/EN:Result&gt;</v>
      </c>
      <c r="DI37" t="str">
        <f t="shared" si="68"/>
        <v>&lt;/EN:AnalysisResult&gt;</v>
      </c>
      <c r="DJ37" t="str">
        <f t="shared" si="69"/>
        <v>&lt;EN:QAQCSummary&gt;</v>
      </c>
      <c r="DK37" t="str">
        <f t="shared" si="70"/>
        <v>DATA MISSING</v>
      </c>
      <c r="DL37">
        <f t="shared" si="71"/>
      </c>
      <c r="DM37" t="str">
        <f t="shared" si="72"/>
        <v>&lt;/EN:QAQCSummary&gt;</v>
      </c>
      <c r="DN37" t="str">
        <f t="shared" si="73"/>
        <v>&lt;/EN:AnalysisResultInformation&gt;</v>
      </c>
      <c r="DO37" t="str">
        <f t="shared" si="74"/>
        <v>&lt;EN:AnalysisResultInformation&gt;</v>
      </c>
      <c r="DP37" t="str">
        <f t="shared" si="75"/>
        <v>&lt;EN:LabAnalysisIdentification&gt;</v>
      </c>
      <c r="DQ37" t="str">
        <f t="shared" si="76"/>
        <v>&lt;EN:LabAccreditation&gt;</v>
      </c>
      <c r="DR37" t="str">
        <f t="shared" si="77"/>
        <v>DATA MISSING</v>
      </c>
      <c r="DS37" t="str">
        <f t="shared" si="78"/>
        <v>&lt;EN:LabAccreditationAuthorityName&gt;STATE&lt;/EN:LabAccreditationAuthorityName&gt;</v>
      </c>
      <c r="DT37" t="str">
        <f t="shared" si="79"/>
        <v>&lt;/EN:LabAccreditation&gt;</v>
      </c>
      <c r="DU37" t="str">
        <f t="shared" si="80"/>
        <v>&lt;EN:SampleAnalyticalMethod&gt;</v>
      </c>
      <c r="DV37" t="str">
        <f t="shared" si="81"/>
        <v>&lt;EN:MethodIdentifier&gt;9223B-PA&lt;/EN:MethodIdentifier&gt;</v>
      </c>
      <c r="DW37" t="str">
        <f t="shared" si="82"/>
        <v>&lt;/EN:SampleAnalyticalMethod&gt;</v>
      </c>
      <c r="DX37" t="str">
        <f t="shared" si="83"/>
        <v>&lt;EN:SampleAnalyzedMeasure&gt;</v>
      </c>
      <c r="DY37" t="str">
        <f t="shared" si="84"/>
        <v>&lt;EN:MeasurementValue&gt;100&lt;/EN:MeasurementValue&gt;</v>
      </c>
      <c r="DZ37" t="str">
        <f t="shared" si="85"/>
        <v>&lt;EN:MeasurementUnit&gt;ML&lt;/EN:MeasurementUnit&gt;</v>
      </c>
      <c r="EA37" t="str">
        <f t="shared" si="86"/>
        <v>&lt;/EN:SampleAnalyzedMeasure&gt;</v>
      </c>
      <c r="EB37">
        <f t="shared" si="87"/>
      </c>
      <c r="EC37">
        <f t="shared" si="88"/>
      </c>
      <c r="ED37" t="str">
        <f t="shared" si="89"/>
        <v>&lt;/EN:LabAnalysisIdentification&gt;</v>
      </c>
      <c r="EE37" t="str">
        <f t="shared" si="90"/>
        <v>&lt;EN:AnalyteIdentification&gt;</v>
      </c>
      <c r="EF37" t="str">
        <f t="shared" si="91"/>
        <v>&lt;EN:AnalyteCode&gt;3014&lt;/EN:AnalyteCode&gt;</v>
      </c>
      <c r="EG37" t="str">
        <f t="shared" si="92"/>
        <v>&lt;/EN:AnalyteIdentification&gt;</v>
      </c>
      <c r="EH37" t="str">
        <f t="shared" si="93"/>
        <v>&lt;EN:AnalysisResult&gt;</v>
      </c>
      <c r="EI37" t="str">
        <f t="shared" si="94"/>
        <v>&lt;EN:Result&gt;</v>
      </c>
      <c r="EJ37" t="str">
        <f t="shared" si="95"/>
        <v>DATA MISSING</v>
      </c>
      <c r="EK37" t="str">
        <f t="shared" si="96"/>
        <v>&lt;/EN:Result&gt;</v>
      </c>
      <c r="EL37" t="str">
        <f t="shared" si="97"/>
        <v>&lt;/EN:AnalysisResult&gt;</v>
      </c>
      <c r="EM37" t="str">
        <f t="shared" si="98"/>
        <v>&lt;EN:QAQCSummary&gt;</v>
      </c>
      <c r="EN37" t="str">
        <f t="shared" si="99"/>
        <v>DATA MISSING</v>
      </c>
      <c r="EO37">
        <f t="shared" si="100"/>
      </c>
      <c r="EP37" t="str">
        <f t="shared" si="101"/>
        <v>&lt;/EN:QAQCSummary&gt;</v>
      </c>
      <c r="EQ37" t="str">
        <f t="shared" si="102"/>
        <v>&lt;/EN:AnalysisResultInformation&gt;</v>
      </c>
      <c r="ER37" t="str">
        <f t="shared" si="108"/>
        <v>&lt;/EN:Sample&gt;</v>
      </c>
      <c r="ES37" t="str">
        <f t="shared" si="108"/>
        <v>&lt;/EN:LabReport&gt;</v>
      </c>
      <c r="ET37" t="str">
        <f t="shared" si="108"/>
        <v>&lt;/EN:Submission&gt;</v>
      </c>
      <c r="EU37" t="str">
        <f t="shared" si="108"/>
        <v>&lt;/EN:eDWR&gt;</v>
      </c>
    </row>
    <row r="38" spans="1:151" ht="15">
      <c r="A38" s="75"/>
      <c r="B38" s="76"/>
      <c r="C38" s="77"/>
      <c r="D38" s="76"/>
      <c r="E38" s="76"/>
      <c r="F38" s="78"/>
      <c r="G38" s="84"/>
      <c r="H38" s="76"/>
      <c r="I38" s="76"/>
      <c r="J38" s="76"/>
      <c r="K38" s="80"/>
      <c r="L38" s="81"/>
      <c r="M38" s="82"/>
      <c r="N38" s="83"/>
      <c r="O38" s="83"/>
      <c r="P38" s="82"/>
      <c r="Q38" s="77"/>
      <c r="R38" s="80"/>
      <c r="S38" s="76"/>
      <c r="T38" s="81"/>
      <c r="U38" s="76"/>
      <c r="V38" s="76"/>
      <c r="W38" s="77"/>
      <c r="X38" s="77"/>
      <c r="Y38" s="76"/>
      <c r="Z38" s="76"/>
      <c r="AA38" s="77"/>
      <c r="AB38" s="76"/>
      <c r="AC38" s="76"/>
      <c r="AD38" s="76"/>
      <c r="AE38" s="77"/>
      <c r="AF38" s="76"/>
      <c r="AG38">
        <f t="shared" si="0"/>
      </c>
      <c r="AH38" s="5" t="str">
        <f t="shared" si="1"/>
        <v>&lt;EN:Sample&gt;&lt;EN:SampleIdentification&gt;DATA MISSINGDATA MISSINGDATA MISSINGDATA MISSINGDATA MISSINGDATA MISSING</v>
      </c>
      <c r="AI38" s="5" t="str">
        <f t="shared" si="2"/>
        <v>DATA MISSING&lt;EN:StateClassificationCode&gt;TC&lt;/EN:StateClassificationCode&gt;&lt;/EN:SampleIdentification&gt;</v>
      </c>
      <c r="AJ38" s="5" t="str">
        <f t="shared" si="3"/>
        <v>&lt;EN:SampleLocationIdentification&gt;DATA MISSING&lt;/EN:SampleLocationIdentification&gt;</v>
      </c>
      <c r="AK38"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8"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8"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8" s="5" t="str">
        <f t="shared" si="7"/>
        <v>&lt;EN:AnalyteIdentification&gt;&lt;EN:AnalyteCode&gt;3014&lt;/EN:AnalyteCode&gt;&lt;/EN:AnalyteIdentification&gt;&lt;EN:AnalysisResult&gt;&lt;EN:Result&gt;DATA MISSING&lt;/EN:Result&gt;&lt;/EN:AnalysisResult&gt;&lt;EN:QAQCSummary&gt;DATA MISSING&lt;/EN:QAQCSummary&gt;&lt;/EN:AnalysisResultInformation&gt;</v>
      </c>
      <c r="AO38" s="5" t="str">
        <f t="shared" si="8"/>
        <v>&lt;/EN:Sample&gt;</v>
      </c>
      <c r="AP38" s="5" t="str">
        <f t="shared" si="104"/>
        <v>&lt;EN:eDWR xmlns:EN="urn:us:net:exchangenetwork" xmlns:facid="http://www.epa.gov/xml" xmlns:xsi="http://www.w3.org/2001/XMLSchema-instance" xsi:schemaLocation="urn:us:net:exchangenetwork http://10.16.11.45:8080/XMLSampling/Schemas/SDWIS_eDWR_v2.0.xsd"&gt;</v>
      </c>
      <c r="AQ38" t="str">
        <f t="shared" si="104"/>
        <v>&lt;EN:Submission&gt;</v>
      </c>
      <c r="AR38" t="str">
        <f t="shared" si="104"/>
        <v>&lt;EN:LabReport&gt;</v>
      </c>
      <c r="AS38" t="str">
        <f t="shared" si="104"/>
        <v>&lt;EN:LabIdentification&gt;</v>
      </c>
      <c r="AT38" t="str">
        <f t="shared" si="104"/>
        <v>&lt;EN:LabAccreditation&gt;</v>
      </c>
      <c r="AU38" t="str">
        <f t="shared" si="10"/>
        <v>DATA MISSING</v>
      </c>
      <c r="AV38" t="str">
        <f t="shared" si="105"/>
        <v>&lt;EN:LabAccreditationAuthorityName&gt;STATE&lt;/EN:LabAccreditationAuthorityName&gt;</v>
      </c>
      <c r="AW38" t="str">
        <f t="shared" si="105"/>
        <v>&lt;/EN:LabAccreditation&gt;</v>
      </c>
      <c r="AX38" t="str">
        <f t="shared" si="105"/>
        <v>&lt;/EN:LabIdentification&gt;</v>
      </c>
      <c r="AY38" t="str">
        <f t="shared" si="105"/>
        <v>&lt;EN:Sample&gt;</v>
      </c>
      <c r="AZ38" t="str">
        <f t="shared" si="105"/>
        <v>&lt;EN:SampleIdentification&gt;</v>
      </c>
      <c r="BA38">
        <f t="shared" si="12"/>
      </c>
      <c r="BB38" t="str">
        <f t="shared" si="13"/>
        <v>DATA MISSING</v>
      </c>
      <c r="BC38" t="str">
        <f t="shared" si="14"/>
        <v>DATA MISSING</v>
      </c>
      <c r="BD38" t="str">
        <f t="shared" si="15"/>
        <v>DATA MISSING</v>
      </c>
      <c r="BE38" t="str">
        <f t="shared" si="16"/>
        <v>DATA MISSING</v>
      </c>
      <c r="BF38" t="str">
        <f t="shared" si="17"/>
        <v>DATA MISSING</v>
      </c>
      <c r="BG38" t="str">
        <f t="shared" si="18"/>
        <v>DATA MISSING</v>
      </c>
      <c r="BH38">
        <f t="shared" si="19"/>
      </c>
      <c r="BI38">
        <f t="shared" si="20"/>
      </c>
      <c r="BJ38">
        <f t="shared" si="21"/>
      </c>
      <c r="BK38">
        <f t="shared" si="22"/>
      </c>
      <c r="BL38">
        <f t="shared" si="23"/>
      </c>
      <c r="BM38">
        <f t="shared" si="106"/>
      </c>
      <c r="BN38">
        <f t="shared" si="106"/>
      </c>
      <c r="BO38">
        <f t="shared" si="106"/>
      </c>
      <c r="BP38">
        <f t="shared" si="25"/>
      </c>
      <c r="BQ38">
        <f t="shared" si="26"/>
      </c>
      <c r="BR38">
        <f t="shared" si="27"/>
      </c>
      <c r="BS38" t="str">
        <f t="shared" si="28"/>
        <v>DATA MISSING</v>
      </c>
      <c r="BT38">
        <f t="shared" si="29"/>
      </c>
      <c r="BU38">
        <f t="shared" si="30"/>
      </c>
      <c r="BV38">
        <f t="shared" si="31"/>
      </c>
      <c r="BW38">
        <f t="shared" si="32"/>
      </c>
      <c r="BX38">
        <f t="shared" si="33"/>
      </c>
      <c r="BY38">
        <f t="shared" si="34"/>
      </c>
      <c r="BZ38">
        <f t="shared" si="35"/>
      </c>
      <c r="CA38">
        <f t="shared" si="36"/>
      </c>
      <c r="CB38">
        <f t="shared" si="37"/>
      </c>
      <c r="CC38">
        <f t="shared" si="38"/>
      </c>
      <c r="CD38">
        <f t="shared" si="39"/>
      </c>
      <c r="CE38" t="str">
        <f t="shared" si="107"/>
        <v>&lt;EN:StateClassificationCode&gt;TC&lt;/EN:StateClassificationCode&gt;</v>
      </c>
      <c r="CF38" t="str">
        <f t="shared" si="107"/>
        <v>&lt;/EN:SampleIdentification&gt;</v>
      </c>
      <c r="CG38" t="str">
        <f t="shared" si="107"/>
        <v>&lt;EN:SampleLocationIdentification&gt;</v>
      </c>
      <c r="CH38" t="str">
        <f t="shared" si="41"/>
        <v>DATA MISSING</v>
      </c>
      <c r="CI38">
        <f t="shared" si="42"/>
      </c>
      <c r="CJ38">
        <f t="shared" si="43"/>
      </c>
      <c r="CK38" t="str">
        <f t="shared" si="44"/>
        <v>&lt;/EN:SampleLocationIdentification&gt;</v>
      </c>
      <c r="CL38" t="str">
        <f t="shared" si="45"/>
        <v>&lt;EN:AnalysisResultInformation&gt;</v>
      </c>
      <c r="CM38" t="str">
        <f t="shared" si="46"/>
        <v>&lt;EN:LabAnalysisIdentification&gt;</v>
      </c>
      <c r="CN38" t="str">
        <f t="shared" si="47"/>
        <v>&lt;EN:LabAccreditation&gt;</v>
      </c>
      <c r="CO38" t="str">
        <f t="shared" si="48"/>
        <v>DATA MISSING</v>
      </c>
      <c r="CP38" t="str">
        <f t="shared" si="49"/>
        <v>&lt;EN:LabAccreditationAuthorityName&gt;STATE&lt;/EN:LabAccreditationAuthorityName&gt;</v>
      </c>
      <c r="CQ38" t="str">
        <f t="shared" si="50"/>
        <v>&lt;/EN:LabAccreditation&gt;</v>
      </c>
      <c r="CR38" t="str">
        <f t="shared" si="51"/>
        <v>&lt;EN:SampleAnalyticalMethod&gt;</v>
      </c>
      <c r="CS38" t="str">
        <f t="shared" si="52"/>
        <v>&lt;EN:MethodIdentifier&gt;9223B-PA&lt;/EN:MethodIdentifier&gt;</v>
      </c>
      <c r="CT38" t="str">
        <f t="shared" si="53"/>
        <v>&lt;/EN:SampleAnalyticalMethod&gt;</v>
      </c>
      <c r="CU38" t="str">
        <f t="shared" si="54"/>
        <v>&lt;EN:SampleAnalyzedMeasure&gt;</v>
      </c>
      <c r="CV38" t="str">
        <f t="shared" si="55"/>
        <v>&lt;EN:MeasurementValue&gt;100&lt;/EN:MeasurementValue&gt;</v>
      </c>
      <c r="CW38" t="str">
        <f t="shared" si="56"/>
        <v>&lt;EN:MeasurementUnit&gt;ML&lt;/EN:MeasurementUnit&gt;</v>
      </c>
      <c r="CX38" t="str">
        <f t="shared" si="57"/>
        <v>&lt;/EN:SampleAnalyzedMeasure&gt;</v>
      </c>
      <c r="CY38">
        <f t="shared" si="58"/>
      </c>
      <c r="CZ38">
        <f t="shared" si="59"/>
      </c>
      <c r="DA38" t="str">
        <f t="shared" si="60"/>
        <v>&lt;/EN:LabAnalysisIdentification&gt;</v>
      </c>
      <c r="DB38" t="str">
        <f t="shared" si="61"/>
        <v>&lt;EN:AnalyteIdentification&gt;</v>
      </c>
      <c r="DC38" t="str">
        <f t="shared" si="62"/>
        <v>&lt;EN:AnalyteCode&gt;3100&lt;/EN:AnalyteCode&gt;</v>
      </c>
      <c r="DD38" t="str">
        <f t="shared" si="63"/>
        <v>&lt;/EN:AnalyteIdentification&gt;</v>
      </c>
      <c r="DE38" t="str">
        <f t="shared" si="64"/>
        <v>&lt;EN:AnalysisResult&gt;</v>
      </c>
      <c r="DF38" t="str">
        <f t="shared" si="65"/>
        <v>&lt;EN:Result&gt;</v>
      </c>
      <c r="DG38" t="str">
        <f t="shared" si="66"/>
        <v>DATA MISSING</v>
      </c>
      <c r="DH38" t="str">
        <f t="shared" si="67"/>
        <v>&lt;/EN:Result&gt;</v>
      </c>
      <c r="DI38" t="str">
        <f t="shared" si="68"/>
        <v>&lt;/EN:AnalysisResult&gt;</v>
      </c>
      <c r="DJ38" t="str">
        <f t="shared" si="69"/>
        <v>&lt;EN:QAQCSummary&gt;</v>
      </c>
      <c r="DK38" t="str">
        <f t="shared" si="70"/>
        <v>DATA MISSING</v>
      </c>
      <c r="DL38">
        <f t="shared" si="71"/>
      </c>
      <c r="DM38" t="str">
        <f t="shared" si="72"/>
        <v>&lt;/EN:QAQCSummary&gt;</v>
      </c>
      <c r="DN38" t="str">
        <f t="shared" si="73"/>
        <v>&lt;/EN:AnalysisResultInformation&gt;</v>
      </c>
      <c r="DO38" t="str">
        <f t="shared" si="74"/>
        <v>&lt;EN:AnalysisResultInformation&gt;</v>
      </c>
      <c r="DP38" t="str">
        <f t="shared" si="75"/>
        <v>&lt;EN:LabAnalysisIdentification&gt;</v>
      </c>
      <c r="DQ38" t="str">
        <f t="shared" si="76"/>
        <v>&lt;EN:LabAccreditation&gt;</v>
      </c>
      <c r="DR38" t="str">
        <f t="shared" si="77"/>
        <v>DATA MISSING</v>
      </c>
      <c r="DS38" t="str">
        <f t="shared" si="78"/>
        <v>&lt;EN:LabAccreditationAuthorityName&gt;STATE&lt;/EN:LabAccreditationAuthorityName&gt;</v>
      </c>
      <c r="DT38" t="str">
        <f t="shared" si="79"/>
        <v>&lt;/EN:LabAccreditation&gt;</v>
      </c>
      <c r="DU38" t="str">
        <f t="shared" si="80"/>
        <v>&lt;EN:SampleAnalyticalMethod&gt;</v>
      </c>
      <c r="DV38" t="str">
        <f t="shared" si="81"/>
        <v>&lt;EN:MethodIdentifier&gt;9223B-PA&lt;/EN:MethodIdentifier&gt;</v>
      </c>
      <c r="DW38" t="str">
        <f t="shared" si="82"/>
        <v>&lt;/EN:SampleAnalyticalMethod&gt;</v>
      </c>
      <c r="DX38" t="str">
        <f t="shared" si="83"/>
        <v>&lt;EN:SampleAnalyzedMeasure&gt;</v>
      </c>
      <c r="DY38" t="str">
        <f t="shared" si="84"/>
        <v>&lt;EN:MeasurementValue&gt;100&lt;/EN:MeasurementValue&gt;</v>
      </c>
      <c r="DZ38" t="str">
        <f t="shared" si="85"/>
        <v>&lt;EN:MeasurementUnit&gt;ML&lt;/EN:MeasurementUnit&gt;</v>
      </c>
      <c r="EA38" t="str">
        <f t="shared" si="86"/>
        <v>&lt;/EN:SampleAnalyzedMeasure&gt;</v>
      </c>
      <c r="EB38">
        <f t="shared" si="87"/>
      </c>
      <c r="EC38">
        <f t="shared" si="88"/>
      </c>
      <c r="ED38" t="str">
        <f t="shared" si="89"/>
        <v>&lt;/EN:LabAnalysisIdentification&gt;</v>
      </c>
      <c r="EE38" t="str">
        <f t="shared" si="90"/>
        <v>&lt;EN:AnalyteIdentification&gt;</v>
      </c>
      <c r="EF38" t="str">
        <f t="shared" si="91"/>
        <v>&lt;EN:AnalyteCode&gt;3014&lt;/EN:AnalyteCode&gt;</v>
      </c>
      <c r="EG38" t="str">
        <f t="shared" si="92"/>
        <v>&lt;/EN:AnalyteIdentification&gt;</v>
      </c>
      <c r="EH38" t="str">
        <f t="shared" si="93"/>
        <v>&lt;EN:AnalysisResult&gt;</v>
      </c>
      <c r="EI38" t="str">
        <f t="shared" si="94"/>
        <v>&lt;EN:Result&gt;</v>
      </c>
      <c r="EJ38" t="str">
        <f t="shared" si="95"/>
        <v>DATA MISSING</v>
      </c>
      <c r="EK38" t="str">
        <f t="shared" si="96"/>
        <v>&lt;/EN:Result&gt;</v>
      </c>
      <c r="EL38" t="str">
        <f t="shared" si="97"/>
        <v>&lt;/EN:AnalysisResult&gt;</v>
      </c>
      <c r="EM38" t="str">
        <f t="shared" si="98"/>
        <v>&lt;EN:QAQCSummary&gt;</v>
      </c>
      <c r="EN38" t="str">
        <f t="shared" si="99"/>
        <v>DATA MISSING</v>
      </c>
      <c r="EO38">
        <f t="shared" si="100"/>
      </c>
      <c r="EP38" t="str">
        <f t="shared" si="101"/>
        <v>&lt;/EN:QAQCSummary&gt;</v>
      </c>
      <c r="EQ38" t="str">
        <f t="shared" si="102"/>
        <v>&lt;/EN:AnalysisResultInformation&gt;</v>
      </c>
      <c r="ER38" t="str">
        <f t="shared" si="108"/>
        <v>&lt;/EN:Sample&gt;</v>
      </c>
      <c r="ES38" t="str">
        <f t="shared" si="108"/>
        <v>&lt;/EN:LabReport&gt;</v>
      </c>
      <c r="ET38" t="str">
        <f t="shared" si="108"/>
        <v>&lt;/EN:Submission&gt;</v>
      </c>
      <c r="EU38" t="str">
        <f t="shared" si="108"/>
        <v>&lt;/EN:eDWR&gt;</v>
      </c>
    </row>
    <row r="39" spans="1:151" ht="15">
      <c r="A39" s="75"/>
      <c r="B39" s="76"/>
      <c r="C39" s="77"/>
      <c r="D39" s="76"/>
      <c r="E39" s="76"/>
      <c r="F39" s="78"/>
      <c r="G39" s="84"/>
      <c r="H39" s="76"/>
      <c r="I39" s="76"/>
      <c r="J39" s="76"/>
      <c r="K39" s="80"/>
      <c r="L39" s="81"/>
      <c r="M39" s="82"/>
      <c r="N39" s="83"/>
      <c r="O39" s="83"/>
      <c r="P39" s="82"/>
      <c r="Q39" s="77"/>
      <c r="R39" s="80"/>
      <c r="S39" s="76"/>
      <c r="T39" s="81"/>
      <c r="U39" s="76"/>
      <c r="V39" s="76"/>
      <c r="W39" s="77"/>
      <c r="X39" s="77"/>
      <c r="Y39" s="76"/>
      <c r="Z39" s="76"/>
      <c r="AA39" s="77"/>
      <c r="AB39" s="76"/>
      <c r="AC39" s="76"/>
      <c r="AD39" s="76"/>
      <c r="AE39" s="77"/>
      <c r="AF39" s="76"/>
      <c r="AG39">
        <f t="shared" si="0"/>
      </c>
      <c r="AH39" s="5" t="str">
        <f t="shared" si="1"/>
        <v>&lt;EN:Sample&gt;&lt;EN:SampleIdentification&gt;DATA MISSINGDATA MISSINGDATA MISSINGDATA MISSINGDATA MISSINGDATA MISSING</v>
      </c>
      <c r="AI39" s="5" t="str">
        <f t="shared" si="2"/>
        <v>DATA MISSING&lt;EN:StateClassificationCode&gt;TC&lt;/EN:StateClassificationCode&gt;&lt;/EN:SampleIdentification&gt;</v>
      </c>
      <c r="AJ39" s="5" t="str">
        <f t="shared" si="3"/>
        <v>&lt;EN:SampleLocationIdentification&gt;DATA MISSING&lt;/EN:SampleLocationIdentification&gt;</v>
      </c>
      <c r="AK39"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39"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39"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39" s="5" t="str">
        <f t="shared" si="7"/>
        <v>&lt;EN:AnalyteIdentification&gt;&lt;EN:AnalyteCode&gt;3014&lt;/EN:AnalyteCode&gt;&lt;/EN:AnalyteIdentification&gt;&lt;EN:AnalysisResult&gt;&lt;EN:Result&gt;DATA MISSING&lt;/EN:Result&gt;&lt;/EN:AnalysisResult&gt;&lt;EN:QAQCSummary&gt;DATA MISSING&lt;/EN:QAQCSummary&gt;&lt;/EN:AnalysisResultInformation&gt;</v>
      </c>
      <c r="AO39" s="5" t="str">
        <f t="shared" si="8"/>
        <v>&lt;/EN:Sample&gt;</v>
      </c>
      <c r="AP39" s="5" t="str">
        <f t="shared" si="104"/>
        <v>&lt;EN:eDWR xmlns:EN="urn:us:net:exchangenetwork" xmlns:facid="http://www.epa.gov/xml" xmlns:xsi="http://www.w3.org/2001/XMLSchema-instance" xsi:schemaLocation="urn:us:net:exchangenetwork http://10.16.11.45:8080/XMLSampling/Schemas/SDWIS_eDWR_v2.0.xsd"&gt;</v>
      </c>
      <c r="AQ39" t="str">
        <f t="shared" si="104"/>
        <v>&lt;EN:Submission&gt;</v>
      </c>
      <c r="AR39" t="str">
        <f t="shared" si="104"/>
        <v>&lt;EN:LabReport&gt;</v>
      </c>
      <c r="AS39" t="str">
        <f t="shared" si="104"/>
        <v>&lt;EN:LabIdentification&gt;</v>
      </c>
      <c r="AT39" t="str">
        <f t="shared" si="104"/>
        <v>&lt;EN:LabAccreditation&gt;</v>
      </c>
      <c r="AU39" t="str">
        <f t="shared" si="10"/>
        <v>DATA MISSING</v>
      </c>
      <c r="AV39" t="str">
        <f t="shared" si="105"/>
        <v>&lt;EN:LabAccreditationAuthorityName&gt;STATE&lt;/EN:LabAccreditationAuthorityName&gt;</v>
      </c>
      <c r="AW39" t="str">
        <f t="shared" si="105"/>
        <v>&lt;/EN:LabAccreditation&gt;</v>
      </c>
      <c r="AX39" t="str">
        <f t="shared" si="105"/>
        <v>&lt;/EN:LabIdentification&gt;</v>
      </c>
      <c r="AY39" t="str">
        <f t="shared" si="105"/>
        <v>&lt;EN:Sample&gt;</v>
      </c>
      <c r="AZ39" t="str">
        <f t="shared" si="105"/>
        <v>&lt;EN:SampleIdentification&gt;</v>
      </c>
      <c r="BA39">
        <f t="shared" si="12"/>
      </c>
      <c r="BB39" t="str">
        <f t="shared" si="13"/>
        <v>DATA MISSING</v>
      </c>
      <c r="BC39" t="str">
        <f t="shared" si="14"/>
        <v>DATA MISSING</v>
      </c>
      <c r="BD39" t="str">
        <f t="shared" si="15"/>
        <v>DATA MISSING</v>
      </c>
      <c r="BE39" t="str">
        <f t="shared" si="16"/>
        <v>DATA MISSING</v>
      </c>
      <c r="BF39" t="str">
        <f t="shared" si="17"/>
        <v>DATA MISSING</v>
      </c>
      <c r="BG39" t="str">
        <f t="shared" si="18"/>
        <v>DATA MISSING</v>
      </c>
      <c r="BH39">
        <f t="shared" si="19"/>
      </c>
      <c r="BI39">
        <f t="shared" si="20"/>
      </c>
      <c r="BJ39">
        <f t="shared" si="21"/>
      </c>
      <c r="BK39">
        <f t="shared" si="22"/>
      </c>
      <c r="BL39">
        <f t="shared" si="23"/>
      </c>
      <c r="BM39">
        <f t="shared" si="106"/>
      </c>
      <c r="BN39">
        <f t="shared" si="106"/>
      </c>
      <c r="BO39">
        <f t="shared" si="106"/>
      </c>
      <c r="BP39">
        <f t="shared" si="25"/>
      </c>
      <c r="BQ39">
        <f t="shared" si="26"/>
      </c>
      <c r="BR39">
        <f t="shared" si="27"/>
      </c>
      <c r="BS39" t="str">
        <f t="shared" si="28"/>
        <v>DATA MISSING</v>
      </c>
      <c r="BT39">
        <f t="shared" si="29"/>
      </c>
      <c r="BU39">
        <f t="shared" si="30"/>
      </c>
      <c r="BV39">
        <f t="shared" si="31"/>
      </c>
      <c r="BW39">
        <f t="shared" si="32"/>
      </c>
      <c r="BX39">
        <f t="shared" si="33"/>
      </c>
      <c r="BY39">
        <f t="shared" si="34"/>
      </c>
      <c r="BZ39">
        <f t="shared" si="35"/>
      </c>
      <c r="CA39">
        <f t="shared" si="36"/>
      </c>
      <c r="CB39">
        <f t="shared" si="37"/>
      </c>
      <c r="CC39">
        <f t="shared" si="38"/>
      </c>
      <c r="CD39">
        <f t="shared" si="39"/>
      </c>
      <c r="CE39" t="str">
        <f t="shared" si="107"/>
        <v>&lt;EN:StateClassificationCode&gt;TC&lt;/EN:StateClassificationCode&gt;</v>
      </c>
      <c r="CF39" t="str">
        <f t="shared" si="107"/>
        <v>&lt;/EN:SampleIdentification&gt;</v>
      </c>
      <c r="CG39" t="str">
        <f t="shared" si="107"/>
        <v>&lt;EN:SampleLocationIdentification&gt;</v>
      </c>
      <c r="CH39" t="str">
        <f t="shared" si="41"/>
        <v>DATA MISSING</v>
      </c>
      <c r="CI39">
        <f t="shared" si="42"/>
      </c>
      <c r="CJ39">
        <f t="shared" si="43"/>
      </c>
      <c r="CK39" t="str">
        <f t="shared" si="44"/>
        <v>&lt;/EN:SampleLocationIdentification&gt;</v>
      </c>
      <c r="CL39" t="str">
        <f t="shared" si="45"/>
        <v>&lt;EN:AnalysisResultInformation&gt;</v>
      </c>
      <c r="CM39" t="str">
        <f t="shared" si="46"/>
        <v>&lt;EN:LabAnalysisIdentification&gt;</v>
      </c>
      <c r="CN39" t="str">
        <f t="shared" si="47"/>
        <v>&lt;EN:LabAccreditation&gt;</v>
      </c>
      <c r="CO39" t="str">
        <f t="shared" si="48"/>
        <v>DATA MISSING</v>
      </c>
      <c r="CP39" t="str">
        <f t="shared" si="49"/>
        <v>&lt;EN:LabAccreditationAuthorityName&gt;STATE&lt;/EN:LabAccreditationAuthorityName&gt;</v>
      </c>
      <c r="CQ39" t="str">
        <f t="shared" si="50"/>
        <v>&lt;/EN:LabAccreditation&gt;</v>
      </c>
      <c r="CR39" t="str">
        <f t="shared" si="51"/>
        <v>&lt;EN:SampleAnalyticalMethod&gt;</v>
      </c>
      <c r="CS39" t="str">
        <f t="shared" si="52"/>
        <v>&lt;EN:MethodIdentifier&gt;9223B-PA&lt;/EN:MethodIdentifier&gt;</v>
      </c>
      <c r="CT39" t="str">
        <f t="shared" si="53"/>
        <v>&lt;/EN:SampleAnalyticalMethod&gt;</v>
      </c>
      <c r="CU39" t="str">
        <f t="shared" si="54"/>
        <v>&lt;EN:SampleAnalyzedMeasure&gt;</v>
      </c>
      <c r="CV39" t="str">
        <f t="shared" si="55"/>
        <v>&lt;EN:MeasurementValue&gt;100&lt;/EN:MeasurementValue&gt;</v>
      </c>
      <c r="CW39" t="str">
        <f t="shared" si="56"/>
        <v>&lt;EN:MeasurementUnit&gt;ML&lt;/EN:MeasurementUnit&gt;</v>
      </c>
      <c r="CX39" t="str">
        <f t="shared" si="57"/>
        <v>&lt;/EN:SampleAnalyzedMeasure&gt;</v>
      </c>
      <c r="CY39">
        <f t="shared" si="58"/>
      </c>
      <c r="CZ39">
        <f t="shared" si="59"/>
      </c>
      <c r="DA39" t="str">
        <f t="shared" si="60"/>
        <v>&lt;/EN:LabAnalysisIdentification&gt;</v>
      </c>
      <c r="DB39" t="str">
        <f t="shared" si="61"/>
        <v>&lt;EN:AnalyteIdentification&gt;</v>
      </c>
      <c r="DC39" t="str">
        <f t="shared" si="62"/>
        <v>&lt;EN:AnalyteCode&gt;3100&lt;/EN:AnalyteCode&gt;</v>
      </c>
      <c r="DD39" t="str">
        <f t="shared" si="63"/>
        <v>&lt;/EN:AnalyteIdentification&gt;</v>
      </c>
      <c r="DE39" t="str">
        <f t="shared" si="64"/>
        <v>&lt;EN:AnalysisResult&gt;</v>
      </c>
      <c r="DF39" t="str">
        <f t="shared" si="65"/>
        <v>&lt;EN:Result&gt;</v>
      </c>
      <c r="DG39" t="str">
        <f t="shared" si="66"/>
        <v>DATA MISSING</v>
      </c>
      <c r="DH39" t="str">
        <f t="shared" si="67"/>
        <v>&lt;/EN:Result&gt;</v>
      </c>
      <c r="DI39" t="str">
        <f t="shared" si="68"/>
        <v>&lt;/EN:AnalysisResult&gt;</v>
      </c>
      <c r="DJ39" t="str">
        <f t="shared" si="69"/>
        <v>&lt;EN:QAQCSummary&gt;</v>
      </c>
      <c r="DK39" t="str">
        <f t="shared" si="70"/>
        <v>DATA MISSING</v>
      </c>
      <c r="DL39">
        <f t="shared" si="71"/>
      </c>
      <c r="DM39" t="str">
        <f t="shared" si="72"/>
        <v>&lt;/EN:QAQCSummary&gt;</v>
      </c>
      <c r="DN39" t="str">
        <f t="shared" si="73"/>
        <v>&lt;/EN:AnalysisResultInformation&gt;</v>
      </c>
      <c r="DO39" t="str">
        <f t="shared" si="74"/>
        <v>&lt;EN:AnalysisResultInformation&gt;</v>
      </c>
      <c r="DP39" t="str">
        <f t="shared" si="75"/>
        <v>&lt;EN:LabAnalysisIdentification&gt;</v>
      </c>
      <c r="DQ39" t="str">
        <f t="shared" si="76"/>
        <v>&lt;EN:LabAccreditation&gt;</v>
      </c>
      <c r="DR39" t="str">
        <f t="shared" si="77"/>
        <v>DATA MISSING</v>
      </c>
      <c r="DS39" t="str">
        <f t="shared" si="78"/>
        <v>&lt;EN:LabAccreditationAuthorityName&gt;STATE&lt;/EN:LabAccreditationAuthorityName&gt;</v>
      </c>
      <c r="DT39" t="str">
        <f t="shared" si="79"/>
        <v>&lt;/EN:LabAccreditation&gt;</v>
      </c>
      <c r="DU39" t="str">
        <f t="shared" si="80"/>
        <v>&lt;EN:SampleAnalyticalMethod&gt;</v>
      </c>
      <c r="DV39" t="str">
        <f t="shared" si="81"/>
        <v>&lt;EN:MethodIdentifier&gt;9223B-PA&lt;/EN:MethodIdentifier&gt;</v>
      </c>
      <c r="DW39" t="str">
        <f t="shared" si="82"/>
        <v>&lt;/EN:SampleAnalyticalMethod&gt;</v>
      </c>
      <c r="DX39" t="str">
        <f t="shared" si="83"/>
        <v>&lt;EN:SampleAnalyzedMeasure&gt;</v>
      </c>
      <c r="DY39" t="str">
        <f t="shared" si="84"/>
        <v>&lt;EN:MeasurementValue&gt;100&lt;/EN:MeasurementValue&gt;</v>
      </c>
      <c r="DZ39" t="str">
        <f t="shared" si="85"/>
        <v>&lt;EN:MeasurementUnit&gt;ML&lt;/EN:MeasurementUnit&gt;</v>
      </c>
      <c r="EA39" t="str">
        <f t="shared" si="86"/>
        <v>&lt;/EN:SampleAnalyzedMeasure&gt;</v>
      </c>
      <c r="EB39">
        <f t="shared" si="87"/>
      </c>
      <c r="EC39">
        <f t="shared" si="88"/>
      </c>
      <c r="ED39" t="str">
        <f t="shared" si="89"/>
        <v>&lt;/EN:LabAnalysisIdentification&gt;</v>
      </c>
      <c r="EE39" t="str">
        <f t="shared" si="90"/>
        <v>&lt;EN:AnalyteIdentification&gt;</v>
      </c>
      <c r="EF39" t="str">
        <f t="shared" si="91"/>
        <v>&lt;EN:AnalyteCode&gt;3014&lt;/EN:AnalyteCode&gt;</v>
      </c>
      <c r="EG39" t="str">
        <f t="shared" si="92"/>
        <v>&lt;/EN:AnalyteIdentification&gt;</v>
      </c>
      <c r="EH39" t="str">
        <f t="shared" si="93"/>
        <v>&lt;EN:AnalysisResult&gt;</v>
      </c>
      <c r="EI39" t="str">
        <f t="shared" si="94"/>
        <v>&lt;EN:Result&gt;</v>
      </c>
      <c r="EJ39" t="str">
        <f t="shared" si="95"/>
        <v>DATA MISSING</v>
      </c>
      <c r="EK39" t="str">
        <f t="shared" si="96"/>
        <v>&lt;/EN:Result&gt;</v>
      </c>
      <c r="EL39" t="str">
        <f t="shared" si="97"/>
        <v>&lt;/EN:AnalysisResult&gt;</v>
      </c>
      <c r="EM39" t="str">
        <f t="shared" si="98"/>
        <v>&lt;EN:QAQCSummary&gt;</v>
      </c>
      <c r="EN39" t="str">
        <f t="shared" si="99"/>
        <v>DATA MISSING</v>
      </c>
      <c r="EO39">
        <f t="shared" si="100"/>
      </c>
      <c r="EP39" t="str">
        <f t="shared" si="101"/>
        <v>&lt;/EN:QAQCSummary&gt;</v>
      </c>
      <c r="EQ39" t="str">
        <f t="shared" si="102"/>
        <v>&lt;/EN:AnalysisResultInformation&gt;</v>
      </c>
      <c r="ER39" t="str">
        <f t="shared" si="108"/>
        <v>&lt;/EN:Sample&gt;</v>
      </c>
      <c r="ES39" t="str">
        <f t="shared" si="108"/>
        <v>&lt;/EN:LabReport&gt;</v>
      </c>
      <c r="ET39" t="str">
        <f t="shared" si="108"/>
        <v>&lt;/EN:Submission&gt;</v>
      </c>
      <c r="EU39" t="str">
        <f t="shared" si="108"/>
        <v>&lt;/EN:eDWR&gt;</v>
      </c>
    </row>
    <row r="40" spans="1:151" ht="15">
      <c r="A40" s="75"/>
      <c r="B40" s="76"/>
      <c r="C40" s="77"/>
      <c r="D40" s="76"/>
      <c r="E40" s="76"/>
      <c r="F40" s="78"/>
      <c r="G40" s="84"/>
      <c r="H40" s="76"/>
      <c r="I40" s="76"/>
      <c r="J40" s="76"/>
      <c r="K40" s="80"/>
      <c r="L40" s="81"/>
      <c r="M40" s="82"/>
      <c r="N40" s="83"/>
      <c r="O40" s="83"/>
      <c r="P40" s="82"/>
      <c r="Q40" s="77"/>
      <c r="R40" s="80"/>
      <c r="S40" s="76"/>
      <c r="T40" s="81"/>
      <c r="U40" s="76"/>
      <c r="V40" s="76"/>
      <c r="W40" s="77"/>
      <c r="X40" s="77"/>
      <c r="Y40" s="76"/>
      <c r="Z40" s="76"/>
      <c r="AA40" s="77"/>
      <c r="AB40" s="76"/>
      <c r="AC40" s="76"/>
      <c r="AD40" s="76"/>
      <c r="AE40" s="77"/>
      <c r="AF40" s="76"/>
      <c r="AG40">
        <f t="shared" si="0"/>
      </c>
      <c r="AH40" s="5" t="str">
        <f t="shared" si="1"/>
        <v>&lt;EN:Sample&gt;&lt;EN:SampleIdentification&gt;DATA MISSINGDATA MISSINGDATA MISSINGDATA MISSINGDATA MISSINGDATA MISSING</v>
      </c>
      <c r="AI40" s="5" t="str">
        <f t="shared" si="2"/>
        <v>DATA MISSING&lt;EN:StateClassificationCode&gt;TC&lt;/EN:StateClassificationCode&gt;&lt;/EN:SampleIdentification&gt;</v>
      </c>
      <c r="AJ40" s="5" t="str">
        <f t="shared" si="3"/>
        <v>&lt;EN:SampleLocationIdentification&gt;DATA MISSING&lt;/EN:SampleLocationIdentification&gt;</v>
      </c>
      <c r="AK40"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0"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0"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0" s="5" t="str">
        <f t="shared" si="7"/>
        <v>&lt;EN:AnalyteIdentification&gt;&lt;EN:AnalyteCode&gt;3014&lt;/EN:AnalyteCode&gt;&lt;/EN:AnalyteIdentification&gt;&lt;EN:AnalysisResult&gt;&lt;EN:Result&gt;DATA MISSING&lt;/EN:Result&gt;&lt;/EN:AnalysisResult&gt;&lt;EN:QAQCSummary&gt;DATA MISSING&lt;/EN:QAQCSummary&gt;&lt;/EN:AnalysisResultInformation&gt;</v>
      </c>
      <c r="AO40" s="5" t="str">
        <f t="shared" si="8"/>
        <v>&lt;/EN:Sample&gt;</v>
      </c>
      <c r="AP40" s="5" t="str">
        <f t="shared" si="104"/>
        <v>&lt;EN:eDWR xmlns:EN="urn:us:net:exchangenetwork" xmlns:facid="http://www.epa.gov/xml" xmlns:xsi="http://www.w3.org/2001/XMLSchema-instance" xsi:schemaLocation="urn:us:net:exchangenetwork http://10.16.11.45:8080/XMLSampling/Schemas/SDWIS_eDWR_v2.0.xsd"&gt;</v>
      </c>
      <c r="AQ40" t="str">
        <f t="shared" si="104"/>
        <v>&lt;EN:Submission&gt;</v>
      </c>
      <c r="AR40" t="str">
        <f t="shared" si="104"/>
        <v>&lt;EN:LabReport&gt;</v>
      </c>
      <c r="AS40" t="str">
        <f t="shared" si="104"/>
        <v>&lt;EN:LabIdentification&gt;</v>
      </c>
      <c r="AT40" t="str">
        <f t="shared" si="104"/>
        <v>&lt;EN:LabAccreditation&gt;</v>
      </c>
      <c r="AU40" t="str">
        <f t="shared" si="10"/>
        <v>DATA MISSING</v>
      </c>
      <c r="AV40" t="str">
        <f t="shared" si="105"/>
        <v>&lt;EN:LabAccreditationAuthorityName&gt;STATE&lt;/EN:LabAccreditationAuthorityName&gt;</v>
      </c>
      <c r="AW40" t="str">
        <f t="shared" si="105"/>
        <v>&lt;/EN:LabAccreditation&gt;</v>
      </c>
      <c r="AX40" t="str">
        <f t="shared" si="105"/>
        <v>&lt;/EN:LabIdentification&gt;</v>
      </c>
      <c r="AY40" t="str">
        <f t="shared" si="105"/>
        <v>&lt;EN:Sample&gt;</v>
      </c>
      <c r="AZ40" t="str">
        <f t="shared" si="105"/>
        <v>&lt;EN:SampleIdentification&gt;</v>
      </c>
      <c r="BA40">
        <f t="shared" si="12"/>
      </c>
      <c r="BB40" t="str">
        <f t="shared" si="13"/>
        <v>DATA MISSING</v>
      </c>
      <c r="BC40" t="str">
        <f t="shared" si="14"/>
        <v>DATA MISSING</v>
      </c>
      <c r="BD40" t="str">
        <f t="shared" si="15"/>
        <v>DATA MISSING</v>
      </c>
      <c r="BE40" t="str">
        <f t="shared" si="16"/>
        <v>DATA MISSING</v>
      </c>
      <c r="BF40" t="str">
        <f t="shared" si="17"/>
        <v>DATA MISSING</v>
      </c>
      <c r="BG40" t="str">
        <f t="shared" si="18"/>
        <v>DATA MISSING</v>
      </c>
      <c r="BH40">
        <f t="shared" si="19"/>
      </c>
      <c r="BI40">
        <f t="shared" si="20"/>
      </c>
      <c r="BJ40">
        <f t="shared" si="21"/>
      </c>
      <c r="BK40">
        <f t="shared" si="22"/>
      </c>
      <c r="BL40">
        <f t="shared" si="23"/>
      </c>
      <c r="BM40">
        <f t="shared" si="106"/>
      </c>
      <c r="BN40">
        <f t="shared" si="106"/>
      </c>
      <c r="BO40">
        <f t="shared" si="106"/>
      </c>
      <c r="BP40">
        <f t="shared" si="25"/>
      </c>
      <c r="BQ40">
        <f t="shared" si="26"/>
      </c>
      <c r="BR40">
        <f t="shared" si="27"/>
      </c>
      <c r="BS40" t="str">
        <f t="shared" si="28"/>
        <v>DATA MISSING</v>
      </c>
      <c r="BT40">
        <f t="shared" si="29"/>
      </c>
      <c r="BU40">
        <f t="shared" si="30"/>
      </c>
      <c r="BV40">
        <f t="shared" si="31"/>
      </c>
      <c r="BW40">
        <f t="shared" si="32"/>
      </c>
      <c r="BX40">
        <f t="shared" si="33"/>
      </c>
      <c r="BY40">
        <f t="shared" si="34"/>
      </c>
      <c r="BZ40">
        <f t="shared" si="35"/>
      </c>
      <c r="CA40">
        <f t="shared" si="36"/>
      </c>
      <c r="CB40">
        <f t="shared" si="37"/>
      </c>
      <c r="CC40">
        <f t="shared" si="38"/>
      </c>
      <c r="CD40">
        <f t="shared" si="39"/>
      </c>
      <c r="CE40" t="str">
        <f t="shared" si="107"/>
        <v>&lt;EN:StateClassificationCode&gt;TC&lt;/EN:StateClassificationCode&gt;</v>
      </c>
      <c r="CF40" t="str">
        <f t="shared" si="107"/>
        <v>&lt;/EN:SampleIdentification&gt;</v>
      </c>
      <c r="CG40" t="str">
        <f t="shared" si="107"/>
        <v>&lt;EN:SampleLocationIdentification&gt;</v>
      </c>
      <c r="CH40" t="str">
        <f t="shared" si="41"/>
        <v>DATA MISSING</v>
      </c>
      <c r="CI40">
        <f t="shared" si="42"/>
      </c>
      <c r="CJ40">
        <f t="shared" si="43"/>
      </c>
      <c r="CK40" t="str">
        <f t="shared" si="44"/>
        <v>&lt;/EN:SampleLocationIdentification&gt;</v>
      </c>
      <c r="CL40" t="str">
        <f t="shared" si="45"/>
        <v>&lt;EN:AnalysisResultInformation&gt;</v>
      </c>
      <c r="CM40" t="str">
        <f t="shared" si="46"/>
        <v>&lt;EN:LabAnalysisIdentification&gt;</v>
      </c>
      <c r="CN40" t="str">
        <f t="shared" si="47"/>
        <v>&lt;EN:LabAccreditation&gt;</v>
      </c>
      <c r="CO40" t="str">
        <f t="shared" si="48"/>
        <v>DATA MISSING</v>
      </c>
      <c r="CP40" t="str">
        <f t="shared" si="49"/>
        <v>&lt;EN:LabAccreditationAuthorityName&gt;STATE&lt;/EN:LabAccreditationAuthorityName&gt;</v>
      </c>
      <c r="CQ40" t="str">
        <f t="shared" si="50"/>
        <v>&lt;/EN:LabAccreditation&gt;</v>
      </c>
      <c r="CR40" t="str">
        <f t="shared" si="51"/>
        <v>&lt;EN:SampleAnalyticalMethod&gt;</v>
      </c>
      <c r="CS40" t="str">
        <f t="shared" si="52"/>
        <v>&lt;EN:MethodIdentifier&gt;9223B-PA&lt;/EN:MethodIdentifier&gt;</v>
      </c>
      <c r="CT40" t="str">
        <f t="shared" si="53"/>
        <v>&lt;/EN:SampleAnalyticalMethod&gt;</v>
      </c>
      <c r="CU40" t="str">
        <f t="shared" si="54"/>
        <v>&lt;EN:SampleAnalyzedMeasure&gt;</v>
      </c>
      <c r="CV40" t="str">
        <f t="shared" si="55"/>
        <v>&lt;EN:MeasurementValue&gt;100&lt;/EN:MeasurementValue&gt;</v>
      </c>
      <c r="CW40" t="str">
        <f t="shared" si="56"/>
        <v>&lt;EN:MeasurementUnit&gt;ML&lt;/EN:MeasurementUnit&gt;</v>
      </c>
      <c r="CX40" t="str">
        <f t="shared" si="57"/>
        <v>&lt;/EN:SampleAnalyzedMeasure&gt;</v>
      </c>
      <c r="CY40">
        <f t="shared" si="58"/>
      </c>
      <c r="CZ40">
        <f t="shared" si="59"/>
      </c>
      <c r="DA40" t="str">
        <f t="shared" si="60"/>
        <v>&lt;/EN:LabAnalysisIdentification&gt;</v>
      </c>
      <c r="DB40" t="str">
        <f t="shared" si="61"/>
        <v>&lt;EN:AnalyteIdentification&gt;</v>
      </c>
      <c r="DC40" t="str">
        <f t="shared" si="62"/>
        <v>&lt;EN:AnalyteCode&gt;3100&lt;/EN:AnalyteCode&gt;</v>
      </c>
      <c r="DD40" t="str">
        <f t="shared" si="63"/>
        <v>&lt;/EN:AnalyteIdentification&gt;</v>
      </c>
      <c r="DE40" t="str">
        <f t="shared" si="64"/>
        <v>&lt;EN:AnalysisResult&gt;</v>
      </c>
      <c r="DF40" t="str">
        <f t="shared" si="65"/>
        <v>&lt;EN:Result&gt;</v>
      </c>
      <c r="DG40" t="str">
        <f t="shared" si="66"/>
        <v>DATA MISSING</v>
      </c>
      <c r="DH40" t="str">
        <f t="shared" si="67"/>
        <v>&lt;/EN:Result&gt;</v>
      </c>
      <c r="DI40" t="str">
        <f t="shared" si="68"/>
        <v>&lt;/EN:AnalysisResult&gt;</v>
      </c>
      <c r="DJ40" t="str">
        <f t="shared" si="69"/>
        <v>&lt;EN:QAQCSummary&gt;</v>
      </c>
      <c r="DK40" t="str">
        <f t="shared" si="70"/>
        <v>DATA MISSING</v>
      </c>
      <c r="DL40">
        <f t="shared" si="71"/>
      </c>
      <c r="DM40" t="str">
        <f t="shared" si="72"/>
        <v>&lt;/EN:QAQCSummary&gt;</v>
      </c>
      <c r="DN40" t="str">
        <f t="shared" si="73"/>
        <v>&lt;/EN:AnalysisResultInformation&gt;</v>
      </c>
      <c r="DO40" t="str">
        <f t="shared" si="74"/>
        <v>&lt;EN:AnalysisResultInformation&gt;</v>
      </c>
      <c r="DP40" t="str">
        <f t="shared" si="75"/>
        <v>&lt;EN:LabAnalysisIdentification&gt;</v>
      </c>
      <c r="DQ40" t="str">
        <f t="shared" si="76"/>
        <v>&lt;EN:LabAccreditation&gt;</v>
      </c>
      <c r="DR40" t="str">
        <f t="shared" si="77"/>
        <v>DATA MISSING</v>
      </c>
      <c r="DS40" t="str">
        <f t="shared" si="78"/>
        <v>&lt;EN:LabAccreditationAuthorityName&gt;STATE&lt;/EN:LabAccreditationAuthorityName&gt;</v>
      </c>
      <c r="DT40" t="str">
        <f t="shared" si="79"/>
        <v>&lt;/EN:LabAccreditation&gt;</v>
      </c>
      <c r="DU40" t="str">
        <f t="shared" si="80"/>
        <v>&lt;EN:SampleAnalyticalMethod&gt;</v>
      </c>
      <c r="DV40" t="str">
        <f t="shared" si="81"/>
        <v>&lt;EN:MethodIdentifier&gt;9223B-PA&lt;/EN:MethodIdentifier&gt;</v>
      </c>
      <c r="DW40" t="str">
        <f t="shared" si="82"/>
        <v>&lt;/EN:SampleAnalyticalMethod&gt;</v>
      </c>
      <c r="DX40" t="str">
        <f t="shared" si="83"/>
        <v>&lt;EN:SampleAnalyzedMeasure&gt;</v>
      </c>
      <c r="DY40" t="str">
        <f t="shared" si="84"/>
        <v>&lt;EN:MeasurementValue&gt;100&lt;/EN:MeasurementValue&gt;</v>
      </c>
      <c r="DZ40" t="str">
        <f t="shared" si="85"/>
        <v>&lt;EN:MeasurementUnit&gt;ML&lt;/EN:MeasurementUnit&gt;</v>
      </c>
      <c r="EA40" t="str">
        <f t="shared" si="86"/>
        <v>&lt;/EN:SampleAnalyzedMeasure&gt;</v>
      </c>
      <c r="EB40">
        <f t="shared" si="87"/>
      </c>
      <c r="EC40">
        <f t="shared" si="88"/>
      </c>
      <c r="ED40" t="str">
        <f t="shared" si="89"/>
        <v>&lt;/EN:LabAnalysisIdentification&gt;</v>
      </c>
      <c r="EE40" t="str">
        <f t="shared" si="90"/>
        <v>&lt;EN:AnalyteIdentification&gt;</v>
      </c>
      <c r="EF40" t="str">
        <f t="shared" si="91"/>
        <v>&lt;EN:AnalyteCode&gt;3014&lt;/EN:AnalyteCode&gt;</v>
      </c>
      <c r="EG40" t="str">
        <f t="shared" si="92"/>
        <v>&lt;/EN:AnalyteIdentification&gt;</v>
      </c>
      <c r="EH40" t="str">
        <f t="shared" si="93"/>
        <v>&lt;EN:AnalysisResult&gt;</v>
      </c>
      <c r="EI40" t="str">
        <f t="shared" si="94"/>
        <v>&lt;EN:Result&gt;</v>
      </c>
      <c r="EJ40" t="str">
        <f t="shared" si="95"/>
        <v>DATA MISSING</v>
      </c>
      <c r="EK40" t="str">
        <f t="shared" si="96"/>
        <v>&lt;/EN:Result&gt;</v>
      </c>
      <c r="EL40" t="str">
        <f t="shared" si="97"/>
        <v>&lt;/EN:AnalysisResult&gt;</v>
      </c>
      <c r="EM40" t="str">
        <f t="shared" si="98"/>
        <v>&lt;EN:QAQCSummary&gt;</v>
      </c>
      <c r="EN40" t="str">
        <f t="shared" si="99"/>
        <v>DATA MISSING</v>
      </c>
      <c r="EO40">
        <f t="shared" si="100"/>
      </c>
      <c r="EP40" t="str">
        <f t="shared" si="101"/>
        <v>&lt;/EN:QAQCSummary&gt;</v>
      </c>
      <c r="EQ40" t="str">
        <f t="shared" si="102"/>
        <v>&lt;/EN:AnalysisResultInformation&gt;</v>
      </c>
      <c r="ER40" t="str">
        <f t="shared" si="108"/>
        <v>&lt;/EN:Sample&gt;</v>
      </c>
      <c r="ES40" t="str">
        <f t="shared" si="108"/>
        <v>&lt;/EN:LabReport&gt;</v>
      </c>
      <c r="ET40" t="str">
        <f t="shared" si="108"/>
        <v>&lt;/EN:Submission&gt;</v>
      </c>
      <c r="EU40" t="str">
        <f t="shared" si="108"/>
        <v>&lt;/EN:eDWR&gt;</v>
      </c>
    </row>
    <row r="41" spans="1:151" ht="15">
      <c r="A41" s="75"/>
      <c r="B41" s="76"/>
      <c r="C41" s="77"/>
      <c r="D41" s="76"/>
      <c r="E41" s="76"/>
      <c r="F41" s="78"/>
      <c r="G41" s="84"/>
      <c r="H41" s="76"/>
      <c r="I41" s="76"/>
      <c r="J41" s="76"/>
      <c r="K41" s="80"/>
      <c r="L41" s="81"/>
      <c r="M41" s="82"/>
      <c r="N41" s="83"/>
      <c r="O41" s="83"/>
      <c r="P41" s="82"/>
      <c r="Q41" s="77"/>
      <c r="R41" s="80"/>
      <c r="S41" s="76"/>
      <c r="T41" s="81"/>
      <c r="U41" s="76"/>
      <c r="V41" s="76"/>
      <c r="W41" s="77"/>
      <c r="X41" s="77"/>
      <c r="Y41" s="76"/>
      <c r="Z41" s="76"/>
      <c r="AA41" s="77"/>
      <c r="AB41" s="76"/>
      <c r="AC41" s="76"/>
      <c r="AD41" s="76"/>
      <c r="AE41" s="77"/>
      <c r="AF41" s="76"/>
      <c r="AG41">
        <f t="shared" si="0"/>
      </c>
      <c r="AH41" s="5" t="str">
        <f t="shared" si="1"/>
        <v>&lt;EN:Sample&gt;&lt;EN:SampleIdentification&gt;DATA MISSINGDATA MISSINGDATA MISSINGDATA MISSINGDATA MISSINGDATA MISSING</v>
      </c>
      <c r="AI41" s="5" t="str">
        <f t="shared" si="2"/>
        <v>DATA MISSING&lt;EN:StateClassificationCode&gt;TC&lt;/EN:StateClassificationCode&gt;&lt;/EN:SampleIdentification&gt;</v>
      </c>
      <c r="AJ41" s="5" t="str">
        <f t="shared" si="3"/>
        <v>&lt;EN:SampleLocationIdentification&gt;DATA MISSING&lt;/EN:SampleLocationIdentification&gt;</v>
      </c>
      <c r="AK41"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1"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1"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1" s="5" t="str">
        <f t="shared" si="7"/>
        <v>&lt;EN:AnalyteIdentification&gt;&lt;EN:AnalyteCode&gt;3014&lt;/EN:AnalyteCode&gt;&lt;/EN:AnalyteIdentification&gt;&lt;EN:AnalysisResult&gt;&lt;EN:Result&gt;DATA MISSING&lt;/EN:Result&gt;&lt;/EN:AnalysisResult&gt;&lt;EN:QAQCSummary&gt;DATA MISSING&lt;/EN:QAQCSummary&gt;&lt;/EN:AnalysisResultInformation&gt;</v>
      </c>
      <c r="AO41" s="5" t="str">
        <f t="shared" si="8"/>
        <v>&lt;/EN:Sample&gt;</v>
      </c>
      <c r="AP41" s="5" t="str">
        <f t="shared" si="104"/>
        <v>&lt;EN:eDWR xmlns:EN="urn:us:net:exchangenetwork" xmlns:facid="http://www.epa.gov/xml" xmlns:xsi="http://www.w3.org/2001/XMLSchema-instance" xsi:schemaLocation="urn:us:net:exchangenetwork http://10.16.11.45:8080/XMLSampling/Schemas/SDWIS_eDWR_v2.0.xsd"&gt;</v>
      </c>
      <c r="AQ41" t="str">
        <f t="shared" si="104"/>
        <v>&lt;EN:Submission&gt;</v>
      </c>
      <c r="AR41" t="str">
        <f t="shared" si="104"/>
        <v>&lt;EN:LabReport&gt;</v>
      </c>
      <c r="AS41" t="str">
        <f t="shared" si="104"/>
        <v>&lt;EN:LabIdentification&gt;</v>
      </c>
      <c r="AT41" t="str">
        <f t="shared" si="104"/>
        <v>&lt;EN:LabAccreditation&gt;</v>
      </c>
      <c r="AU41" t="str">
        <f t="shared" si="10"/>
        <v>DATA MISSING</v>
      </c>
      <c r="AV41" t="str">
        <f t="shared" si="105"/>
        <v>&lt;EN:LabAccreditationAuthorityName&gt;STATE&lt;/EN:LabAccreditationAuthorityName&gt;</v>
      </c>
      <c r="AW41" t="str">
        <f t="shared" si="105"/>
        <v>&lt;/EN:LabAccreditation&gt;</v>
      </c>
      <c r="AX41" t="str">
        <f t="shared" si="105"/>
        <v>&lt;/EN:LabIdentification&gt;</v>
      </c>
      <c r="AY41" t="str">
        <f t="shared" si="105"/>
        <v>&lt;EN:Sample&gt;</v>
      </c>
      <c r="AZ41" t="str">
        <f t="shared" si="105"/>
        <v>&lt;EN:SampleIdentification&gt;</v>
      </c>
      <c r="BA41">
        <f t="shared" si="12"/>
      </c>
      <c r="BB41" t="str">
        <f t="shared" si="13"/>
        <v>DATA MISSING</v>
      </c>
      <c r="BC41" t="str">
        <f t="shared" si="14"/>
        <v>DATA MISSING</v>
      </c>
      <c r="BD41" t="str">
        <f t="shared" si="15"/>
        <v>DATA MISSING</v>
      </c>
      <c r="BE41" t="str">
        <f t="shared" si="16"/>
        <v>DATA MISSING</v>
      </c>
      <c r="BF41" t="str">
        <f t="shared" si="17"/>
        <v>DATA MISSING</v>
      </c>
      <c r="BG41" t="str">
        <f t="shared" si="18"/>
        <v>DATA MISSING</v>
      </c>
      <c r="BH41">
        <f t="shared" si="19"/>
      </c>
      <c r="BI41">
        <f t="shared" si="20"/>
      </c>
      <c r="BJ41">
        <f t="shared" si="21"/>
      </c>
      <c r="BK41">
        <f t="shared" si="22"/>
      </c>
      <c r="BL41">
        <f t="shared" si="23"/>
      </c>
      <c r="BM41">
        <f t="shared" si="106"/>
      </c>
      <c r="BN41">
        <f t="shared" si="106"/>
      </c>
      <c r="BO41">
        <f t="shared" si="106"/>
      </c>
      <c r="BP41">
        <f t="shared" si="25"/>
      </c>
      <c r="BQ41">
        <f t="shared" si="26"/>
      </c>
      <c r="BR41">
        <f t="shared" si="27"/>
      </c>
      <c r="BS41" t="str">
        <f t="shared" si="28"/>
        <v>DATA MISSING</v>
      </c>
      <c r="BT41">
        <f t="shared" si="29"/>
      </c>
      <c r="BU41">
        <f t="shared" si="30"/>
      </c>
      <c r="BV41">
        <f t="shared" si="31"/>
      </c>
      <c r="BW41">
        <f t="shared" si="32"/>
      </c>
      <c r="BX41">
        <f t="shared" si="33"/>
      </c>
      <c r="BY41">
        <f t="shared" si="34"/>
      </c>
      <c r="BZ41">
        <f t="shared" si="35"/>
      </c>
      <c r="CA41">
        <f t="shared" si="36"/>
      </c>
      <c r="CB41">
        <f t="shared" si="37"/>
      </c>
      <c r="CC41">
        <f t="shared" si="38"/>
      </c>
      <c r="CD41">
        <f t="shared" si="39"/>
      </c>
      <c r="CE41" t="str">
        <f t="shared" si="107"/>
        <v>&lt;EN:StateClassificationCode&gt;TC&lt;/EN:StateClassificationCode&gt;</v>
      </c>
      <c r="CF41" t="str">
        <f t="shared" si="107"/>
        <v>&lt;/EN:SampleIdentification&gt;</v>
      </c>
      <c r="CG41" t="str">
        <f t="shared" si="107"/>
        <v>&lt;EN:SampleLocationIdentification&gt;</v>
      </c>
      <c r="CH41" t="str">
        <f t="shared" si="41"/>
        <v>DATA MISSING</v>
      </c>
      <c r="CI41">
        <f t="shared" si="42"/>
      </c>
      <c r="CJ41">
        <f t="shared" si="43"/>
      </c>
      <c r="CK41" t="str">
        <f t="shared" si="44"/>
        <v>&lt;/EN:SampleLocationIdentification&gt;</v>
      </c>
      <c r="CL41" t="str">
        <f t="shared" si="45"/>
        <v>&lt;EN:AnalysisResultInformation&gt;</v>
      </c>
      <c r="CM41" t="str">
        <f t="shared" si="46"/>
        <v>&lt;EN:LabAnalysisIdentification&gt;</v>
      </c>
      <c r="CN41" t="str">
        <f t="shared" si="47"/>
        <v>&lt;EN:LabAccreditation&gt;</v>
      </c>
      <c r="CO41" t="str">
        <f t="shared" si="48"/>
        <v>DATA MISSING</v>
      </c>
      <c r="CP41" t="str">
        <f t="shared" si="49"/>
        <v>&lt;EN:LabAccreditationAuthorityName&gt;STATE&lt;/EN:LabAccreditationAuthorityName&gt;</v>
      </c>
      <c r="CQ41" t="str">
        <f t="shared" si="50"/>
        <v>&lt;/EN:LabAccreditation&gt;</v>
      </c>
      <c r="CR41" t="str">
        <f t="shared" si="51"/>
        <v>&lt;EN:SampleAnalyticalMethod&gt;</v>
      </c>
      <c r="CS41" t="str">
        <f t="shared" si="52"/>
        <v>&lt;EN:MethodIdentifier&gt;9223B-PA&lt;/EN:MethodIdentifier&gt;</v>
      </c>
      <c r="CT41" t="str">
        <f t="shared" si="53"/>
        <v>&lt;/EN:SampleAnalyticalMethod&gt;</v>
      </c>
      <c r="CU41" t="str">
        <f t="shared" si="54"/>
        <v>&lt;EN:SampleAnalyzedMeasure&gt;</v>
      </c>
      <c r="CV41" t="str">
        <f t="shared" si="55"/>
        <v>&lt;EN:MeasurementValue&gt;100&lt;/EN:MeasurementValue&gt;</v>
      </c>
      <c r="CW41" t="str">
        <f t="shared" si="56"/>
        <v>&lt;EN:MeasurementUnit&gt;ML&lt;/EN:MeasurementUnit&gt;</v>
      </c>
      <c r="CX41" t="str">
        <f t="shared" si="57"/>
        <v>&lt;/EN:SampleAnalyzedMeasure&gt;</v>
      </c>
      <c r="CY41">
        <f t="shared" si="58"/>
      </c>
      <c r="CZ41">
        <f t="shared" si="59"/>
      </c>
      <c r="DA41" t="str">
        <f t="shared" si="60"/>
        <v>&lt;/EN:LabAnalysisIdentification&gt;</v>
      </c>
      <c r="DB41" t="str">
        <f t="shared" si="61"/>
        <v>&lt;EN:AnalyteIdentification&gt;</v>
      </c>
      <c r="DC41" t="str">
        <f t="shared" si="62"/>
        <v>&lt;EN:AnalyteCode&gt;3100&lt;/EN:AnalyteCode&gt;</v>
      </c>
      <c r="DD41" t="str">
        <f t="shared" si="63"/>
        <v>&lt;/EN:AnalyteIdentification&gt;</v>
      </c>
      <c r="DE41" t="str">
        <f t="shared" si="64"/>
        <v>&lt;EN:AnalysisResult&gt;</v>
      </c>
      <c r="DF41" t="str">
        <f t="shared" si="65"/>
        <v>&lt;EN:Result&gt;</v>
      </c>
      <c r="DG41" t="str">
        <f t="shared" si="66"/>
        <v>DATA MISSING</v>
      </c>
      <c r="DH41" t="str">
        <f t="shared" si="67"/>
        <v>&lt;/EN:Result&gt;</v>
      </c>
      <c r="DI41" t="str">
        <f t="shared" si="68"/>
        <v>&lt;/EN:AnalysisResult&gt;</v>
      </c>
      <c r="DJ41" t="str">
        <f t="shared" si="69"/>
        <v>&lt;EN:QAQCSummary&gt;</v>
      </c>
      <c r="DK41" t="str">
        <f t="shared" si="70"/>
        <v>DATA MISSING</v>
      </c>
      <c r="DL41">
        <f t="shared" si="71"/>
      </c>
      <c r="DM41" t="str">
        <f t="shared" si="72"/>
        <v>&lt;/EN:QAQCSummary&gt;</v>
      </c>
      <c r="DN41" t="str">
        <f t="shared" si="73"/>
        <v>&lt;/EN:AnalysisResultInformation&gt;</v>
      </c>
      <c r="DO41" t="str">
        <f t="shared" si="74"/>
        <v>&lt;EN:AnalysisResultInformation&gt;</v>
      </c>
      <c r="DP41" t="str">
        <f t="shared" si="75"/>
        <v>&lt;EN:LabAnalysisIdentification&gt;</v>
      </c>
      <c r="DQ41" t="str">
        <f t="shared" si="76"/>
        <v>&lt;EN:LabAccreditation&gt;</v>
      </c>
      <c r="DR41" t="str">
        <f t="shared" si="77"/>
        <v>DATA MISSING</v>
      </c>
      <c r="DS41" t="str">
        <f t="shared" si="78"/>
        <v>&lt;EN:LabAccreditationAuthorityName&gt;STATE&lt;/EN:LabAccreditationAuthorityName&gt;</v>
      </c>
      <c r="DT41" t="str">
        <f t="shared" si="79"/>
        <v>&lt;/EN:LabAccreditation&gt;</v>
      </c>
      <c r="DU41" t="str">
        <f t="shared" si="80"/>
        <v>&lt;EN:SampleAnalyticalMethod&gt;</v>
      </c>
      <c r="DV41" t="str">
        <f t="shared" si="81"/>
        <v>&lt;EN:MethodIdentifier&gt;9223B-PA&lt;/EN:MethodIdentifier&gt;</v>
      </c>
      <c r="DW41" t="str">
        <f t="shared" si="82"/>
        <v>&lt;/EN:SampleAnalyticalMethod&gt;</v>
      </c>
      <c r="DX41" t="str">
        <f t="shared" si="83"/>
        <v>&lt;EN:SampleAnalyzedMeasure&gt;</v>
      </c>
      <c r="DY41" t="str">
        <f t="shared" si="84"/>
        <v>&lt;EN:MeasurementValue&gt;100&lt;/EN:MeasurementValue&gt;</v>
      </c>
      <c r="DZ41" t="str">
        <f t="shared" si="85"/>
        <v>&lt;EN:MeasurementUnit&gt;ML&lt;/EN:MeasurementUnit&gt;</v>
      </c>
      <c r="EA41" t="str">
        <f t="shared" si="86"/>
        <v>&lt;/EN:SampleAnalyzedMeasure&gt;</v>
      </c>
      <c r="EB41">
        <f t="shared" si="87"/>
      </c>
      <c r="EC41">
        <f t="shared" si="88"/>
      </c>
      <c r="ED41" t="str">
        <f t="shared" si="89"/>
        <v>&lt;/EN:LabAnalysisIdentification&gt;</v>
      </c>
      <c r="EE41" t="str">
        <f t="shared" si="90"/>
        <v>&lt;EN:AnalyteIdentification&gt;</v>
      </c>
      <c r="EF41" t="str">
        <f t="shared" si="91"/>
        <v>&lt;EN:AnalyteCode&gt;3014&lt;/EN:AnalyteCode&gt;</v>
      </c>
      <c r="EG41" t="str">
        <f t="shared" si="92"/>
        <v>&lt;/EN:AnalyteIdentification&gt;</v>
      </c>
      <c r="EH41" t="str">
        <f t="shared" si="93"/>
        <v>&lt;EN:AnalysisResult&gt;</v>
      </c>
      <c r="EI41" t="str">
        <f t="shared" si="94"/>
        <v>&lt;EN:Result&gt;</v>
      </c>
      <c r="EJ41" t="str">
        <f t="shared" si="95"/>
        <v>DATA MISSING</v>
      </c>
      <c r="EK41" t="str">
        <f t="shared" si="96"/>
        <v>&lt;/EN:Result&gt;</v>
      </c>
      <c r="EL41" t="str">
        <f t="shared" si="97"/>
        <v>&lt;/EN:AnalysisResult&gt;</v>
      </c>
      <c r="EM41" t="str">
        <f t="shared" si="98"/>
        <v>&lt;EN:QAQCSummary&gt;</v>
      </c>
      <c r="EN41" t="str">
        <f t="shared" si="99"/>
        <v>DATA MISSING</v>
      </c>
      <c r="EO41">
        <f t="shared" si="100"/>
      </c>
      <c r="EP41" t="str">
        <f t="shared" si="101"/>
        <v>&lt;/EN:QAQCSummary&gt;</v>
      </c>
      <c r="EQ41" t="str">
        <f t="shared" si="102"/>
        <v>&lt;/EN:AnalysisResultInformation&gt;</v>
      </c>
      <c r="ER41" t="str">
        <f t="shared" si="108"/>
        <v>&lt;/EN:Sample&gt;</v>
      </c>
      <c r="ES41" t="str">
        <f t="shared" si="108"/>
        <v>&lt;/EN:LabReport&gt;</v>
      </c>
      <c r="ET41" t="str">
        <f t="shared" si="108"/>
        <v>&lt;/EN:Submission&gt;</v>
      </c>
      <c r="EU41" t="str">
        <f t="shared" si="108"/>
        <v>&lt;/EN:eDWR&gt;</v>
      </c>
    </row>
    <row r="42" spans="1:151" ht="15">
      <c r="A42" s="75"/>
      <c r="B42" s="76"/>
      <c r="C42" s="77"/>
      <c r="D42" s="76"/>
      <c r="E42" s="76"/>
      <c r="F42" s="78"/>
      <c r="G42" s="84"/>
      <c r="H42" s="76"/>
      <c r="I42" s="76"/>
      <c r="J42" s="76"/>
      <c r="K42" s="80"/>
      <c r="L42" s="81"/>
      <c r="M42" s="82"/>
      <c r="N42" s="83"/>
      <c r="O42" s="83"/>
      <c r="P42" s="82"/>
      <c r="Q42" s="77"/>
      <c r="R42" s="80"/>
      <c r="S42" s="76"/>
      <c r="T42" s="81"/>
      <c r="U42" s="76"/>
      <c r="V42" s="76"/>
      <c r="W42" s="77"/>
      <c r="X42" s="77"/>
      <c r="Y42" s="76"/>
      <c r="Z42" s="76"/>
      <c r="AA42" s="77"/>
      <c r="AB42" s="76"/>
      <c r="AC42" s="76"/>
      <c r="AD42" s="76"/>
      <c r="AE42" s="77"/>
      <c r="AF42" s="76"/>
      <c r="AG42">
        <f t="shared" si="0"/>
      </c>
      <c r="AH42" s="5" t="str">
        <f t="shared" si="1"/>
        <v>&lt;EN:Sample&gt;&lt;EN:SampleIdentification&gt;DATA MISSINGDATA MISSINGDATA MISSINGDATA MISSINGDATA MISSINGDATA MISSING</v>
      </c>
      <c r="AI42" s="5" t="str">
        <f t="shared" si="2"/>
        <v>DATA MISSING&lt;EN:StateClassificationCode&gt;TC&lt;/EN:StateClassificationCode&gt;&lt;/EN:SampleIdentification&gt;</v>
      </c>
      <c r="AJ42" s="5" t="str">
        <f t="shared" si="3"/>
        <v>&lt;EN:SampleLocationIdentification&gt;DATA MISSING&lt;/EN:SampleLocationIdentification&gt;</v>
      </c>
      <c r="AK42"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2"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2"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2" s="5" t="str">
        <f t="shared" si="7"/>
        <v>&lt;EN:AnalyteIdentification&gt;&lt;EN:AnalyteCode&gt;3014&lt;/EN:AnalyteCode&gt;&lt;/EN:AnalyteIdentification&gt;&lt;EN:AnalysisResult&gt;&lt;EN:Result&gt;DATA MISSING&lt;/EN:Result&gt;&lt;/EN:AnalysisResult&gt;&lt;EN:QAQCSummary&gt;DATA MISSING&lt;/EN:QAQCSummary&gt;&lt;/EN:AnalysisResultInformation&gt;</v>
      </c>
      <c r="AO42" s="5" t="str">
        <f t="shared" si="8"/>
        <v>&lt;/EN:Sample&gt;</v>
      </c>
      <c r="AP42" s="5" t="str">
        <f t="shared" si="104"/>
        <v>&lt;EN:eDWR xmlns:EN="urn:us:net:exchangenetwork" xmlns:facid="http://www.epa.gov/xml" xmlns:xsi="http://www.w3.org/2001/XMLSchema-instance" xsi:schemaLocation="urn:us:net:exchangenetwork http://10.16.11.45:8080/XMLSampling/Schemas/SDWIS_eDWR_v2.0.xsd"&gt;</v>
      </c>
      <c r="AQ42" t="str">
        <f t="shared" si="104"/>
        <v>&lt;EN:Submission&gt;</v>
      </c>
      <c r="AR42" t="str">
        <f t="shared" si="104"/>
        <v>&lt;EN:LabReport&gt;</v>
      </c>
      <c r="AS42" t="str">
        <f t="shared" si="104"/>
        <v>&lt;EN:LabIdentification&gt;</v>
      </c>
      <c r="AT42" t="str">
        <f t="shared" si="104"/>
        <v>&lt;EN:LabAccreditation&gt;</v>
      </c>
      <c r="AU42" t="str">
        <f t="shared" si="10"/>
        <v>DATA MISSING</v>
      </c>
      <c r="AV42" t="str">
        <f t="shared" si="105"/>
        <v>&lt;EN:LabAccreditationAuthorityName&gt;STATE&lt;/EN:LabAccreditationAuthorityName&gt;</v>
      </c>
      <c r="AW42" t="str">
        <f t="shared" si="105"/>
        <v>&lt;/EN:LabAccreditation&gt;</v>
      </c>
      <c r="AX42" t="str">
        <f t="shared" si="105"/>
        <v>&lt;/EN:LabIdentification&gt;</v>
      </c>
      <c r="AY42" t="str">
        <f t="shared" si="105"/>
        <v>&lt;EN:Sample&gt;</v>
      </c>
      <c r="AZ42" t="str">
        <f t="shared" si="105"/>
        <v>&lt;EN:SampleIdentification&gt;</v>
      </c>
      <c r="BA42">
        <f t="shared" si="12"/>
      </c>
      <c r="BB42" t="str">
        <f t="shared" si="13"/>
        <v>DATA MISSING</v>
      </c>
      <c r="BC42" t="str">
        <f t="shared" si="14"/>
        <v>DATA MISSING</v>
      </c>
      <c r="BD42" t="str">
        <f t="shared" si="15"/>
        <v>DATA MISSING</v>
      </c>
      <c r="BE42" t="str">
        <f t="shared" si="16"/>
        <v>DATA MISSING</v>
      </c>
      <c r="BF42" t="str">
        <f t="shared" si="17"/>
        <v>DATA MISSING</v>
      </c>
      <c r="BG42" t="str">
        <f t="shared" si="18"/>
        <v>DATA MISSING</v>
      </c>
      <c r="BH42">
        <f t="shared" si="19"/>
      </c>
      <c r="BI42">
        <f t="shared" si="20"/>
      </c>
      <c r="BJ42">
        <f t="shared" si="21"/>
      </c>
      <c r="BK42">
        <f t="shared" si="22"/>
      </c>
      <c r="BL42">
        <f t="shared" si="23"/>
      </c>
      <c r="BM42">
        <f t="shared" si="106"/>
      </c>
      <c r="BN42">
        <f t="shared" si="106"/>
      </c>
      <c r="BO42">
        <f t="shared" si="106"/>
      </c>
      <c r="BP42">
        <f t="shared" si="25"/>
      </c>
      <c r="BQ42">
        <f t="shared" si="26"/>
      </c>
      <c r="BR42">
        <f t="shared" si="27"/>
      </c>
      <c r="BS42" t="str">
        <f t="shared" si="28"/>
        <v>DATA MISSING</v>
      </c>
      <c r="BT42">
        <f t="shared" si="29"/>
      </c>
      <c r="BU42">
        <f t="shared" si="30"/>
      </c>
      <c r="BV42">
        <f t="shared" si="31"/>
      </c>
      <c r="BW42">
        <f t="shared" si="32"/>
      </c>
      <c r="BX42">
        <f t="shared" si="33"/>
      </c>
      <c r="BY42">
        <f t="shared" si="34"/>
      </c>
      <c r="BZ42">
        <f t="shared" si="35"/>
      </c>
      <c r="CA42">
        <f t="shared" si="36"/>
      </c>
      <c r="CB42">
        <f t="shared" si="37"/>
      </c>
      <c r="CC42">
        <f t="shared" si="38"/>
      </c>
      <c r="CD42">
        <f t="shared" si="39"/>
      </c>
      <c r="CE42" t="str">
        <f t="shared" si="107"/>
        <v>&lt;EN:StateClassificationCode&gt;TC&lt;/EN:StateClassificationCode&gt;</v>
      </c>
      <c r="CF42" t="str">
        <f t="shared" si="107"/>
        <v>&lt;/EN:SampleIdentification&gt;</v>
      </c>
      <c r="CG42" t="str">
        <f t="shared" si="107"/>
        <v>&lt;EN:SampleLocationIdentification&gt;</v>
      </c>
      <c r="CH42" t="str">
        <f t="shared" si="41"/>
        <v>DATA MISSING</v>
      </c>
      <c r="CI42">
        <f t="shared" si="42"/>
      </c>
      <c r="CJ42">
        <f t="shared" si="43"/>
      </c>
      <c r="CK42" t="str">
        <f t="shared" si="44"/>
        <v>&lt;/EN:SampleLocationIdentification&gt;</v>
      </c>
      <c r="CL42" t="str">
        <f t="shared" si="45"/>
        <v>&lt;EN:AnalysisResultInformation&gt;</v>
      </c>
      <c r="CM42" t="str">
        <f t="shared" si="46"/>
        <v>&lt;EN:LabAnalysisIdentification&gt;</v>
      </c>
      <c r="CN42" t="str">
        <f t="shared" si="47"/>
        <v>&lt;EN:LabAccreditation&gt;</v>
      </c>
      <c r="CO42" t="str">
        <f t="shared" si="48"/>
        <v>DATA MISSING</v>
      </c>
      <c r="CP42" t="str">
        <f t="shared" si="49"/>
        <v>&lt;EN:LabAccreditationAuthorityName&gt;STATE&lt;/EN:LabAccreditationAuthorityName&gt;</v>
      </c>
      <c r="CQ42" t="str">
        <f t="shared" si="50"/>
        <v>&lt;/EN:LabAccreditation&gt;</v>
      </c>
      <c r="CR42" t="str">
        <f t="shared" si="51"/>
        <v>&lt;EN:SampleAnalyticalMethod&gt;</v>
      </c>
      <c r="CS42" t="str">
        <f t="shared" si="52"/>
        <v>&lt;EN:MethodIdentifier&gt;9223B-PA&lt;/EN:MethodIdentifier&gt;</v>
      </c>
      <c r="CT42" t="str">
        <f t="shared" si="53"/>
        <v>&lt;/EN:SampleAnalyticalMethod&gt;</v>
      </c>
      <c r="CU42" t="str">
        <f t="shared" si="54"/>
        <v>&lt;EN:SampleAnalyzedMeasure&gt;</v>
      </c>
      <c r="CV42" t="str">
        <f t="shared" si="55"/>
        <v>&lt;EN:MeasurementValue&gt;100&lt;/EN:MeasurementValue&gt;</v>
      </c>
      <c r="CW42" t="str">
        <f t="shared" si="56"/>
        <v>&lt;EN:MeasurementUnit&gt;ML&lt;/EN:MeasurementUnit&gt;</v>
      </c>
      <c r="CX42" t="str">
        <f t="shared" si="57"/>
        <v>&lt;/EN:SampleAnalyzedMeasure&gt;</v>
      </c>
      <c r="CY42">
        <f t="shared" si="58"/>
      </c>
      <c r="CZ42">
        <f t="shared" si="59"/>
      </c>
      <c r="DA42" t="str">
        <f t="shared" si="60"/>
        <v>&lt;/EN:LabAnalysisIdentification&gt;</v>
      </c>
      <c r="DB42" t="str">
        <f t="shared" si="61"/>
        <v>&lt;EN:AnalyteIdentification&gt;</v>
      </c>
      <c r="DC42" t="str">
        <f t="shared" si="62"/>
        <v>&lt;EN:AnalyteCode&gt;3100&lt;/EN:AnalyteCode&gt;</v>
      </c>
      <c r="DD42" t="str">
        <f t="shared" si="63"/>
        <v>&lt;/EN:AnalyteIdentification&gt;</v>
      </c>
      <c r="DE42" t="str">
        <f t="shared" si="64"/>
        <v>&lt;EN:AnalysisResult&gt;</v>
      </c>
      <c r="DF42" t="str">
        <f t="shared" si="65"/>
        <v>&lt;EN:Result&gt;</v>
      </c>
      <c r="DG42" t="str">
        <f t="shared" si="66"/>
        <v>DATA MISSING</v>
      </c>
      <c r="DH42" t="str">
        <f t="shared" si="67"/>
        <v>&lt;/EN:Result&gt;</v>
      </c>
      <c r="DI42" t="str">
        <f t="shared" si="68"/>
        <v>&lt;/EN:AnalysisResult&gt;</v>
      </c>
      <c r="DJ42" t="str">
        <f t="shared" si="69"/>
        <v>&lt;EN:QAQCSummary&gt;</v>
      </c>
      <c r="DK42" t="str">
        <f t="shared" si="70"/>
        <v>DATA MISSING</v>
      </c>
      <c r="DL42">
        <f t="shared" si="71"/>
      </c>
      <c r="DM42" t="str">
        <f t="shared" si="72"/>
        <v>&lt;/EN:QAQCSummary&gt;</v>
      </c>
      <c r="DN42" t="str">
        <f t="shared" si="73"/>
        <v>&lt;/EN:AnalysisResultInformation&gt;</v>
      </c>
      <c r="DO42" t="str">
        <f t="shared" si="74"/>
        <v>&lt;EN:AnalysisResultInformation&gt;</v>
      </c>
      <c r="DP42" t="str">
        <f t="shared" si="75"/>
        <v>&lt;EN:LabAnalysisIdentification&gt;</v>
      </c>
      <c r="DQ42" t="str">
        <f t="shared" si="76"/>
        <v>&lt;EN:LabAccreditation&gt;</v>
      </c>
      <c r="DR42" t="str">
        <f t="shared" si="77"/>
        <v>DATA MISSING</v>
      </c>
      <c r="DS42" t="str">
        <f t="shared" si="78"/>
        <v>&lt;EN:LabAccreditationAuthorityName&gt;STATE&lt;/EN:LabAccreditationAuthorityName&gt;</v>
      </c>
      <c r="DT42" t="str">
        <f t="shared" si="79"/>
        <v>&lt;/EN:LabAccreditation&gt;</v>
      </c>
      <c r="DU42" t="str">
        <f t="shared" si="80"/>
        <v>&lt;EN:SampleAnalyticalMethod&gt;</v>
      </c>
      <c r="DV42" t="str">
        <f t="shared" si="81"/>
        <v>&lt;EN:MethodIdentifier&gt;9223B-PA&lt;/EN:MethodIdentifier&gt;</v>
      </c>
      <c r="DW42" t="str">
        <f t="shared" si="82"/>
        <v>&lt;/EN:SampleAnalyticalMethod&gt;</v>
      </c>
      <c r="DX42" t="str">
        <f t="shared" si="83"/>
        <v>&lt;EN:SampleAnalyzedMeasure&gt;</v>
      </c>
      <c r="DY42" t="str">
        <f t="shared" si="84"/>
        <v>&lt;EN:MeasurementValue&gt;100&lt;/EN:MeasurementValue&gt;</v>
      </c>
      <c r="DZ42" t="str">
        <f t="shared" si="85"/>
        <v>&lt;EN:MeasurementUnit&gt;ML&lt;/EN:MeasurementUnit&gt;</v>
      </c>
      <c r="EA42" t="str">
        <f t="shared" si="86"/>
        <v>&lt;/EN:SampleAnalyzedMeasure&gt;</v>
      </c>
      <c r="EB42">
        <f t="shared" si="87"/>
      </c>
      <c r="EC42">
        <f t="shared" si="88"/>
      </c>
      <c r="ED42" t="str">
        <f t="shared" si="89"/>
        <v>&lt;/EN:LabAnalysisIdentification&gt;</v>
      </c>
      <c r="EE42" t="str">
        <f t="shared" si="90"/>
        <v>&lt;EN:AnalyteIdentification&gt;</v>
      </c>
      <c r="EF42" t="str">
        <f t="shared" si="91"/>
        <v>&lt;EN:AnalyteCode&gt;3014&lt;/EN:AnalyteCode&gt;</v>
      </c>
      <c r="EG42" t="str">
        <f t="shared" si="92"/>
        <v>&lt;/EN:AnalyteIdentification&gt;</v>
      </c>
      <c r="EH42" t="str">
        <f t="shared" si="93"/>
        <v>&lt;EN:AnalysisResult&gt;</v>
      </c>
      <c r="EI42" t="str">
        <f t="shared" si="94"/>
        <v>&lt;EN:Result&gt;</v>
      </c>
      <c r="EJ42" t="str">
        <f t="shared" si="95"/>
        <v>DATA MISSING</v>
      </c>
      <c r="EK42" t="str">
        <f t="shared" si="96"/>
        <v>&lt;/EN:Result&gt;</v>
      </c>
      <c r="EL42" t="str">
        <f t="shared" si="97"/>
        <v>&lt;/EN:AnalysisResult&gt;</v>
      </c>
      <c r="EM42" t="str">
        <f t="shared" si="98"/>
        <v>&lt;EN:QAQCSummary&gt;</v>
      </c>
      <c r="EN42" t="str">
        <f t="shared" si="99"/>
        <v>DATA MISSING</v>
      </c>
      <c r="EO42">
        <f t="shared" si="100"/>
      </c>
      <c r="EP42" t="str">
        <f t="shared" si="101"/>
        <v>&lt;/EN:QAQCSummary&gt;</v>
      </c>
      <c r="EQ42" t="str">
        <f t="shared" si="102"/>
        <v>&lt;/EN:AnalysisResultInformation&gt;</v>
      </c>
      <c r="ER42" t="str">
        <f t="shared" si="108"/>
        <v>&lt;/EN:Sample&gt;</v>
      </c>
      <c r="ES42" t="str">
        <f t="shared" si="108"/>
        <v>&lt;/EN:LabReport&gt;</v>
      </c>
      <c r="ET42" t="str">
        <f t="shared" si="108"/>
        <v>&lt;/EN:Submission&gt;</v>
      </c>
      <c r="EU42" t="str">
        <f t="shared" si="108"/>
        <v>&lt;/EN:eDWR&gt;</v>
      </c>
    </row>
    <row r="43" spans="1:151" ht="15">
      <c r="A43" s="75"/>
      <c r="B43" s="76"/>
      <c r="C43" s="77"/>
      <c r="D43" s="76"/>
      <c r="E43" s="76"/>
      <c r="F43" s="78"/>
      <c r="G43" s="84"/>
      <c r="H43" s="76"/>
      <c r="I43" s="76"/>
      <c r="J43" s="76"/>
      <c r="K43" s="80"/>
      <c r="L43" s="81"/>
      <c r="M43" s="82"/>
      <c r="N43" s="83"/>
      <c r="O43" s="83"/>
      <c r="P43" s="82"/>
      <c r="Q43" s="77"/>
      <c r="R43" s="80"/>
      <c r="S43" s="76"/>
      <c r="T43" s="81"/>
      <c r="U43" s="76"/>
      <c r="V43" s="76"/>
      <c r="W43" s="77"/>
      <c r="X43" s="77"/>
      <c r="Y43" s="76"/>
      <c r="Z43" s="76"/>
      <c r="AA43" s="77"/>
      <c r="AB43" s="76"/>
      <c r="AC43" s="76"/>
      <c r="AD43" s="76"/>
      <c r="AE43" s="77"/>
      <c r="AF43" s="76"/>
      <c r="AG43">
        <f t="shared" si="0"/>
      </c>
      <c r="AH43" s="5" t="str">
        <f t="shared" si="1"/>
        <v>&lt;EN:Sample&gt;&lt;EN:SampleIdentification&gt;DATA MISSINGDATA MISSINGDATA MISSINGDATA MISSINGDATA MISSINGDATA MISSING</v>
      </c>
      <c r="AI43" s="5" t="str">
        <f t="shared" si="2"/>
        <v>DATA MISSING&lt;EN:StateClassificationCode&gt;TC&lt;/EN:StateClassificationCode&gt;&lt;/EN:SampleIdentification&gt;</v>
      </c>
      <c r="AJ43" s="5" t="str">
        <f t="shared" si="3"/>
        <v>&lt;EN:SampleLocationIdentification&gt;DATA MISSING&lt;/EN:SampleLocationIdentification&gt;</v>
      </c>
      <c r="AK43"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3"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3"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3" s="5" t="str">
        <f t="shared" si="7"/>
        <v>&lt;EN:AnalyteIdentification&gt;&lt;EN:AnalyteCode&gt;3014&lt;/EN:AnalyteCode&gt;&lt;/EN:AnalyteIdentification&gt;&lt;EN:AnalysisResult&gt;&lt;EN:Result&gt;DATA MISSING&lt;/EN:Result&gt;&lt;/EN:AnalysisResult&gt;&lt;EN:QAQCSummary&gt;DATA MISSING&lt;/EN:QAQCSummary&gt;&lt;/EN:AnalysisResultInformation&gt;</v>
      </c>
      <c r="AO43" s="5" t="str">
        <f t="shared" si="8"/>
        <v>&lt;/EN:Sample&gt;</v>
      </c>
      <c r="AP43" s="5" t="str">
        <f t="shared" si="104"/>
        <v>&lt;EN:eDWR xmlns:EN="urn:us:net:exchangenetwork" xmlns:facid="http://www.epa.gov/xml" xmlns:xsi="http://www.w3.org/2001/XMLSchema-instance" xsi:schemaLocation="urn:us:net:exchangenetwork http://10.16.11.45:8080/XMLSampling/Schemas/SDWIS_eDWR_v2.0.xsd"&gt;</v>
      </c>
      <c r="AQ43" t="str">
        <f t="shared" si="104"/>
        <v>&lt;EN:Submission&gt;</v>
      </c>
      <c r="AR43" t="str">
        <f t="shared" si="104"/>
        <v>&lt;EN:LabReport&gt;</v>
      </c>
      <c r="AS43" t="str">
        <f t="shared" si="104"/>
        <v>&lt;EN:LabIdentification&gt;</v>
      </c>
      <c r="AT43" t="str">
        <f t="shared" si="104"/>
        <v>&lt;EN:LabAccreditation&gt;</v>
      </c>
      <c r="AU43" t="str">
        <f t="shared" si="10"/>
        <v>DATA MISSING</v>
      </c>
      <c r="AV43" t="str">
        <f t="shared" si="105"/>
        <v>&lt;EN:LabAccreditationAuthorityName&gt;STATE&lt;/EN:LabAccreditationAuthorityName&gt;</v>
      </c>
      <c r="AW43" t="str">
        <f t="shared" si="105"/>
        <v>&lt;/EN:LabAccreditation&gt;</v>
      </c>
      <c r="AX43" t="str">
        <f t="shared" si="105"/>
        <v>&lt;/EN:LabIdentification&gt;</v>
      </c>
      <c r="AY43" t="str">
        <f t="shared" si="105"/>
        <v>&lt;EN:Sample&gt;</v>
      </c>
      <c r="AZ43" t="str">
        <f t="shared" si="105"/>
        <v>&lt;EN:SampleIdentification&gt;</v>
      </c>
      <c r="BA43">
        <f t="shared" si="12"/>
      </c>
      <c r="BB43" t="str">
        <f t="shared" si="13"/>
        <v>DATA MISSING</v>
      </c>
      <c r="BC43" t="str">
        <f t="shared" si="14"/>
        <v>DATA MISSING</v>
      </c>
      <c r="BD43" t="str">
        <f t="shared" si="15"/>
        <v>DATA MISSING</v>
      </c>
      <c r="BE43" t="str">
        <f t="shared" si="16"/>
        <v>DATA MISSING</v>
      </c>
      <c r="BF43" t="str">
        <f t="shared" si="17"/>
        <v>DATA MISSING</v>
      </c>
      <c r="BG43" t="str">
        <f t="shared" si="18"/>
        <v>DATA MISSING</v>
      </c>
      <c r="BH43">
        <f t="shared" si="19"/>
      </c>
      <c r="BI43">
        <f t="shared" si="20"/>
      </c>
      <c r="BJ43">
        <f t="shared" si="21"/>
      </c>
      <c r="BK43">
        <f t="shared" si="22"/>
      </c>
      <c r="BL43">
        <f t="shared" si="23"/>
      </c>
      <c r="BM43">
        <f t="shared" si="106"/>
      </c>
      <c r="BN43">
        <f t="shared" si="106"/>
      </c>
      <c r="BO43">
        <f t="shared" si="106"/>
      </c>
      <c r="BP43">
        <f t="shared" si="25"/>
      </c>
      <c r="BQ43">
        <f t="shared" si="26"/>
      </c>
      <c r="BR43">
        <f t="shared" si="27"/>
      </c>
      <c r="BS43" t="str">
        <f t="shared" si="28"/>
        <v>DATA MISSING</v>
      </c>
      <c r="BT43">
        <f t="shared" si="29"/>
      </c>
      <c r="BU43">
        <f t="shared" si="30"/>
      </c>
      <c r="BV43">
        <f t="shared" si="31"/>
      </c>
      <c r="BW43">
        <f t="shared" si="32"/>
      </c>
      <c r="BX43">
        <f t="shared" si="33"/>
      </c>
      <c r="BY43">
        <f t="shared" si="34"/>
      </c>
      <c r="BZ43">
        <f t="shared" si="35"/>
      </c>
      <c r="CA43">
        <f t="shared" si="36"/>
      </c>
      <c r="CB43">
        <f t="shared" si="37"/>
      </c>
      <c r="CC43">
        <f t="shared" si="38"/>
      </c>
      <c r="CD43">
        <f t="shared" si="39"/>
      </c>
      <c r="CE43" t="str">
        <f t="shared" si="107"/>
        <v>&lt;EN:StateClassificationCode&gt;TC&lt;/EN:StateClassificationCode&gt;</v>
      </c>
      <c r="CF43" t="str">
        <f t="shared" si="107"/>
        <v>&lt;/EN:SampleIdentification&gt;</v>
      </c>
      <c r="CG43" t="str">
        <f t="shared" si="107"/>
        <v>&lt;EN:SampleLocationIdentification&gt;</v>
      </c>
      <c r="CH43" t="str">
        <f t="shared" si="41"/>
        <v>DATA MISSING</v>
      </c>
      <c r="CI43">
        <f t="shared" si="42"/>
      </c>
      <c r="CJ43">
        <f t="shared" si="43"/>
      </c>
      <c r="CK43" t="str">
        <f t="shared" si="44"/>
        <v>&lt;/EN:SampleLocationIdentification&gt;</v>
      </c>
      <c r="CL43" t="str">
        <f t="shared" si="45"/>
        <v>&lt;EN:AnalysisResultInformation&gt;</v>
      </c>
      <c r="CM43" t="str">
        <f t="shared" si="46"/>
        <v>&lt;EN:LabAnalysisIdentification&gt;</v>
      </c>
      <c r="CN43" t="str">
        <f t="shared" si="47"/>
        <v>&lt;EN:LabAccreditation&gt;</v>
      </c>
      <c r="CO43" t="str">
        <f t="shared" si="48"/>
        <v>DATA MISSING</v>
      </c>
      <c r="CP43" t="str">
        <f t="shared" si="49"/>
        <v>&lt;EN:LabAccreditationAuthorityName&gt;STATE&lt;/EN:LabAccreditationAuthorityName&gt;</v>
      </c>
      <c r="CQ43" t="str">
        <f t="shared" si="50"/>
        <v>&lt;/EN:LabAccreditation&gt;</v>
      </c>
      <c r="CR43" t="str">
        <f t="shared" si="51"/>
        <v>&lt;EN:SampleAnalyticalMethod&gt;</v>
      </c>
      <c r="CS43" t="str">
        <f t="shared" si="52"/>
        <v>&lt;EN:MethodIdentifier&gt;9223B-PA&lt;/EN:MethodIdentifier&gt;</v>
      </c>
      <c r="CT43" t="str">
        <f t="shared" si="53"/>
        <v>&lt;/EN:SampleAnalyticalMethod&gt;</v>
      </c>
      <c r="CU43" t="str">
        <f t="shared" si="54"/>
        <v>&lt;EN:SampleAnalyzedMeasure&gt;</v>
      </c>
      <c r="CV43" t="str">
        <f t="shared" si="55"/>
        <v>&lt;EN:MeasurementValue&gt;100&lt;/EN:MeasurementValue&gt;</v>
      </c>
      <c r="CW43" t="str">
        <f t="shared" si="56"/>
        <v>&lt;EN:MeasurementUnit&gt;ML&lt;/EN:MeasurementUnit&gt;</v>
      </c>
      <c r="CX43" t="str">
        <f t="shared" si="57"/>
        <v>&lt;/EN:SampleAnalyzedMeasure&gt;</v>
      </c>
      <c r="CY43">
        <f t="shared" si="58"/>
      </c>
      <c r="CZ43">
        <f t="shared" si="59"/>
      </c>
      <c r="DA43" t="str">
        <f t="shared" si="60"/>
        <v>&lt;/EN:LabAnalysisIdentification&gt;</v>
      </c>
      <c r="DB43" t="str">
        <f t="shared" si="61"/>
        <v>&lt;EN:AnalyteIdentification&gt;</v>
      </c>
      <c r="DC43" t="str">
        <f t="shared" si="62"/>
        <v>&lt;EN:AnalyteCode&gt;3100&lt;/EN:AnalyteCode&gt;</v>
      </c>
      <c r="DD43" t="str">
        <f t="shared" si="63"/>
        <v>&lt;/EN:AnalyteIdentification&gt;</v>
      </c>
      <c r="DE43" t="str">
        <f t="shared" si="64"/>
        <v>&lt;EN:AnalysisResult&gt;</v>
      </c>
      <c r="DF43" t="str">
        <f t="shared" si="65"/>
        <v>&lt;EN:Result&gt;</v>
      </c>
      <c r="DG43" t="str">
        <f t="shared" si="66"/>
        <v>DATA MISSING</v>
      </c>
      <c r="DH43" t="str">
        <f t="shared" si="67"/>
        <v>&lt;/EN:Result&gt;</v>
      </c>
      <c r="DI43" t="str">
        <f t="shared" si="68"/>
        <v>&lt;/EN:AnalysisResult&gt;</v>
      </c>
      <c r="DJ43" t="str">
        <f t="shared" si="69"/>
        <v>&lt;EN:QAQCSummary&gt;</v>
      </c>
      <c r="DK43" t="str">
        <f t="shared" si="70"/>
        <v>DATA MISSING</v>
      </c>
      <c r="DL43">
        <f t="shared" si="71"/>
      </c>
      <c r="DM43" t="str">
        <f t="shared" si="72"/>
        <v>&lt;/EN:QAQCSummary&gt;</v>
      </c>
      <c r="DN43" t="str">
        <f t="shared" si="73"/>
        <v>&lt;/EN:AnalysisResultInformation&gt;</v>
      </c>
      <c r="DO43" t="str">
        <f t="shared" si="74"/>
        <v>&lt;EN:AnalysisResultInformation&gt;</v>
      </c>
      <c r="DP43" t="str">
        <f t="shared" si="75"/>
        <v>&lt;EN:LabAnalysisIdentification&gt;</v>
      </c>
      <c r="DQ43" t="str">
        <f t="shared" si="76"/>
        <v>&lt;EN:LabAccreditation&gt;</v>
      </c>
      <c r="DR43" t="str">
        <f t="shared" si="77"/>
        <v>DATA MISSING</v>
      </c>
      <c r="DS43" t="str">
        <f t="shared" si="78"/>
        <v>&lt;EN:LabAccreditationAuthorityName&gt;STATE&lt;/EN:LabAccreditationAuthorityName&gt;</v>
      </c>
      <c r="DT43" t="str">
        <f t="shared" si="79"/>
        <v>&lt;/EN:LabAccreditation&gt;</v>
      </c>
      <c r="DU43" t="str">
        <f t="shared" si="80"/>
        <v>&lt;EN:SampleAnalyticalMethod&gt;</v>
      </c>
      <c r="DV43" t="str">
        <f t="shared" si="81"/>
        <v>&lt;EN:MethodIdentifier&gt;9223B-PA&lt;/EN:MethodIdentifier&gt;</v>
      </c>
      <c r="DW43" t="str">
        <f t="shared" si="82"/>
        <v>&lt;/EN:SampleAnalyticalMethod&gt;</v>
      </c>
      <c r="DX43" t="str">
        <f t="shared" si="83"/>
        <v>&lt;EN:SampleAnalyzedMeasure&gt;</v>
      </c>
      <c r="DY43" t="str">
        <f t="shared" si="84"/>
        <v>&lt;EN:MeasurementValue&gt;100&lt;/EN:MeasurementValue&gt;</v>
      </c>
      <c r="DZ43" t="str">
        <f t="shared" si="85"/>
        <v>&lt;EN:MeasurementUnit&gt;ML&lt;/EN:MeasurementUnit&gt;</v>
      </c>
      <c r="EA43" t="str">
        <f t="shared" si="86"/>
        <v>&lt;/EN:SampleAnalyzedMeasure&gt;</v>
      </c>
      <c r="EB43">
        <f t="shared" si="87"/>
      </c>
      <c r="EC43">
        <f t="shared" si="88"/>
      </c>
      <c r="ED43" t="str">
        <f t="shared" si="89"/>
        <v>&lt;/EN:LabAnalysisIdentification&gt;</v>
      </c>
      <c r="EE43" t="str">
        <f t="shared" si="90"/>
        <v>&lt;EN:AnalyteIdentification&gt;</v>
      </c>
      <c r="EF43" t="str">
        <f t="shared" si="91"/>
        <v>&lt;EN:AnalyteCode&gt;3014&lt;/EN:AnalyteCode&gt;</v>
      </c>
      <c r="EG43" t="str">
        <f t="shared" si="92"/>
        <v>&lt;/EN:AnalyteIdentification&gt;</v>
      </c>
      <c r="EH43" t="str">
        <f t="shared" si="93"/>
        <v>&lt;EN:AnalysisResult&gt;</v>
      </c>
      <c r="EI43" t="str">
        <f t="shared" si="94"/>
        <v>&lt;EN:Result&gt;</v>
      </c>
      <c r="EJ43" t="str">
        <f t="shared" si="95"/>
        <v>DATA MISSING</v>
      </c>
      <c r="EK43" t="str">
        <f t="shared" si="96"/>
        <v>&lt;/EN:Result&gt;</v>
      </c>
      <c r="EL43" t="str">
        <f t="shared" si="97"/>
        <v>&lt;/EN:AnalysisResult&gt;</v>
      </c>
      <c r="EM43" t="str">
        <f t="shared" si="98"/>
        <v>&lt;EN:QAQCSummary&gt;</v>
      </c>
      <c r="EN43" t="str">
        <f t="shared" si="99"/>
        <v>DATA MISSING</v>
      </c>
      <c r="EO43">
        <f t="shared" si="100"/>
      </c>
      <c r="EP43" t="str">
        <f t="shared" si="101"/>
        <v>&lt;/EN:QAQCSummary&gt;</v>
      </c>
      <c r="EQ43" t="str">
        <f t="shared" si="102"/>
        <v>&lt;/EN:AnalysisResultInformation&gt;</v>
      </c>
      <c r="ER43" t="str">
        <f t="shared" si="108"/>
        <v>&lt;/EN:Sample&gt;</v>
      </c>
      <c r="ES43" t="str">
        <f t="shared" si="108"/>
        <v>&lt;/EN:LabReport&gt;</v>
      </c>
      <c r="ET43" t="str">
        <f t="shared" si="108"/>
        <v>&lt;/EN:Submission&gt;</v>
      </c>
      <c r="EU43" t="str">
        <f t="shared" si="108"/>
        <v>&lt;/EN:eDWR&gt;</v>
      </c>
    </row>
    <row r="44" spans="1:151" ht="15">
      <c r="A44" s="75"/>
      <c r="B44" s="76"/>
      <c r="C44" s="77"/>
      <c r="D44" s="76"/>
      <c r="E44" s="76"/>
      <c r="F44" s="78"/>
      <c r="G44" s="84"/>
      <c r="H44" s="76"/>
      <c r="I44" s="76"/>
      <c r="J44" s="76"/>
      <c r="K44" s="80"/>
      <c r="L44" s="81"/>
      <c r="M44" s="82"/>
      <c r="N44" s="83"/>
      <c r="O44" s="83"/>
      <c r="P44" s="82"/>
      <c r="Q44" s="77"/>
      <c r="R44" s="80"/>
      <c r="S44" s="76"/>
      <c r="T44" s="81"/>
      <c r="U44" s="76"/>
      <c r="V44" s="76"/>
      <c r="W44" s="77"/>
      <c r="X44" s="77"/>
      <c r="Y44" s="76"/>
      <c r="Z44" s="76"/>
      <c r="AA44" s="77"/>
      <c r="AB44" s="76"/>
      <c r="AC44" s="76"/>
      <c r="AD44" s="76"/>
      <c r="AE44" s="77"/>
      <c r="AF44" s="76"/>
      <c r="AG44">
        <f t="shared" si="0"/>
      </c>
      <c r="AH44" s="5" t="str">
        <f t="shared" si="1"/>
        <v>&lt;EN:Sample&gt;&lt;EN:SampleIdentification&gt;DATA MISSINGDATA MISSINGDATA MISSINGDATA MISSINGDATA MISSINGDATA MISSING</v>
      </c>
      <c r="AI44" s="5" t="str">
        <f t="shared" si="2"/>
        <v>DATA MISSING&lt;EN:StateClassificationCode&gt;TC&lt;/EN:StateClassificationCode&gt;&lt;/EN:SampleIdentification&gt;</v>
      </c>
      <c r="AJ44" s="5" t="str">
        <f t="shared" si="3"/>
        <v>&lt;EN:SampleLocationIdentification&gt;DATA MISSING&lt;/EN:SampleLocationIdentification&gt;</v>
      </c>
      <c r="AK44"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4"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4"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4" s="5" t="str">
        <f t="shared" si="7"/>
        <v>&lt;EN:AnalyteIdentification&gt;&lt;EN:AnalyteCode&gt;3014&lt;/EN:AnalyteCode&gt;&lt;/EN:AnalyteIdentification&gt;&lt;EN:AnalysisResult&gt;&lt;EN:Result&gt;DATA MISSING&lt;/EN:Result&gt;&lt;/EN:AnalysisResult&gt;&lt;EN:QAQCSummary&gt;DATA MISSING&lt;/EN:QAQCSummary&gt;&lt;/EN:AnalysisResultInformation&gt;</v>
      </c>
      <c r="AO44" s="5" t="str">
        <f t="shared" si="8"/>
        <v>&lt;/EN:Sample&gt;</v>
      </c>
      <c r="AP44" s="5" t="str">
        <f t="shared" si="104"/>
        <v>&lt;EN:eDWR xmlns:EN="urn:us:net:exchangenetwork" xmlns:facid="http://www.epa.gov/xml" xmlns:xsi="http://www.w3.org/2001/XMLSchema-instance" xsi:schemaLocation="urn:us:net:exchangenetwork http://10.16.11.45:8080/XMLSampling/Schemas/SDWIS_eDWR_v2.0.xsd"&gt;</v>
      </c>
      <c r="AQ44" t="str">
        <f t="shared" si="104"/>
        <v>&lt;EN:Submission&gt;</v>
      </c>
      <c r="AR44" t="str">
        <f t="shared" si="104"/>
        <v>&lt;EN:LabReport&gt;</v>
      </c>
      <c r="AS44" t="str">
        <f t="shared" si="104"/>
        <v>&lt;EN:LabIdentification&gt;</v>
      </c>
      <c r="AT44" t="str">
        <f t="shared" si="104"/>
        <v>&lt;EN:LabAccreditation&gt;</v>
      </c>
      <c r="AU44" t="str">
        <f t="shared" si="10"/>
        <v>DATA MISSING</v>
      </c>
      <c r="AV44" t="str">
        <f t="shared" si="105"/>
        <v>&lt;EN:LabAccreditationAuthorityName&gt;STATE&lt;/EN:LabAccreditationAuthorityName&gt;</v>
      </c>
      <c r="AW44" t="str">
        <f t="shared" si="105"/>
        <v>&lt;/EN:LabAccreditation&gt;</v>
      </c>
      <c r="AX44" t="str">
        <f t="shared" si="105"/>
        <v>&lt;/EN:LabIdentification&gt;</v>
      </c>
      <c r="AY44" t="str">
        <f t="shared" si="105"/>
        <v>&lt;EN:Sample&gt;</v>
      </c>
      <c r="AZ44" t="str">
        <f t="shared" si="105"/>
        <v>&lt;EN:SampleIdentification&gt;</v>
      </c>
      <c r="BA44">
        <f t="shared" si="12"/>
      </c>
      <c r="BB44" t="str">
        <f t="shared" si="13"/>
        <v>DATA MISSING</v>
      </c>
      <c r="BC44" t="str">
        <f t="shared" si="14"/>
        <v>DATA MISSING</v>
      </c>
      <c r="BD44" t="str">
        <f t="shared" si="15"/>
        <v>DATA MISSING</v>
      </c>
      <c r="BE44" t="str">
        <f t="shared" si="16"/>
        <v>DATA MISSING</v>
      </c>
      <c r="BF44" t="str">
        <f t="shared" si="17"/>
        <v>DATA MISSING</v>
      </c>
      <c r="BG44" t="str">
        <f t="shared" si="18"/>
        <v>DATA MISSING</v>
      </c>
      <c r="BH44">
        <f t="shared" si="19"/>
      </c>
      <c r="BI44">
        <f t="shared" si="20"/>
      </c>
      <c r="BJ44">
        <f t="shared" si="21"/>
      </c>
      <c r="BK44">
        <f t="shared" si="22"/>
      </c>
      <c r="BL44">
        <f t="shared" si="23"/>
      </c>
      <c r="BM44">
        <f t="shared" si="106"/>
      </c>
      <c r="BN44">
        <f t="shared" si="106"/>
      </c>
      <c r="BO44">
        <f t="shared" si="106"/>
      </c>
      <c r="BP44">
        <f t="shared" si="25"/>
      </c>
      <c r="BQ44">
        <f t="shared" si="26"/>
      </c>
      <c r="BR44">
        <f t="shared" si="27"/>
      </c>
      <c r="BS44" t="str">
        <f t="shared" si="28"/>
        <v>DATA MISSING</v>
      </c>
      <c r="BT44">
        <f t="shared" si="29"/>
      </c>
      <c r="BU44">
        <f t="shared" si="30"/>
      </c>
      <c r="BV44">
        <f t="shared" si="31"/>
      </c>
      <c r="BW44">
        <f t="shared" si="32"/>
      </c>
      <c r="BX44">
        <f t="shared" si="33"/>
      </c>
      <c r="BY44">
        <f t="shared" si="34"/>
      </c>
      <c r="BZ44">
        <f t="shared" si="35"/>
      </c>
      <c r="CA44">
        <f t="shared" si="36"/>
      </c>
      <c r="CB44">
        <f t="shared" si="37"/>
      </c>
      <c r="CC44">
        <f t="shared" si="38"/>
      </c>
      <c r="CD44">
        <f t="shared" si="39"/>
      </c>
      <c r="CE44" t="str">
        <f t="shared" si="107"/>
        <v>&lt;EN:StateClassificationCode&gt;TC&lt;/EN:StateClassificationCode&gt;</v>
      </c>
      <c r="CF44" t="str">
        <f t="shared" si="107"/>
        <v>&lt;/EN:SampleIdentification&gt;</v>
      </c>
      <c r="CG44" t="str">
        <f t="shared" si="107"/>
        <v>&lt;EN:SampleLocationIdentification&gt;</v>
      </c>
      <c r="CH44" t="str">
        <f t="shared" si="41"/>
        <v>DATA MISSING</v>
      </c>
      <c r="CI44">
        <f t="shared" si="42"/>
      </c>
      <c r="CJ44">
        <f t="shared" si="43"/>
      </c>
      <c r="CK44" t="str">
        <f t="shared" si="44"/>
        <v>&lt;/EN:SampleLocationIdentification&gt;</v>
      </c>
      <c r="CL44" t="str">
        <f t="shared" si="45"/>
        <v>&lt;EN:AnalysisResultInformation&gt;</v>
      </c>
      <c r="CM44" t="str">
        <f t="shared" si="46"/>
        <v>&lt;EN:LabAnalysisIdentification&gt;</v>
      </c>
      <c r="CN44" t="str">
        <f t="shared" si="47"/>
        <v>&lt;EN:LabAccreditation&gt;</v>
      </c>
      <c r="CO44" t="str">
        <f t="shared" si="48"/>
        <v>DATA MISSING</v>
      </c>
      <c r="CP44" t="str">
        <f t="shared" si="49"/>
        <v>&lt;EN:LabAccreditationAuthorityName&gt;STATE&lt;/EN:LabAccreditationAuthorityName&gt;</v>
      </c>
      <c r="CQ44" t="str">
        <f t="shared" si="50"/>
        <v>&lt;/EN:LabAccreditation&gt;</v>
      </c>
      <c r="CR44" t="str">
        <f t="shared" si="51"/>
        <v>&lt;EN:SampleAnalyticalMethod&gt;</v>
      </c>
      <c r="CS44" t="str">
        <f t="shared" si="52"/>
        <v>&lt;EN:MethodIdentifier&gt;9223B-PA&lt;/EN:MethodIdentifier&gt;</v>
      </c>
      <c r="CT44" t="str">
        <f t="shared" si="53"/>
        <v>&lt;/EN:SampleAnalyticalMethod&gt;</v>
      </c>
      <c r="CU44" t="str">
        <f t="shared" si="54"/>
        <v>&lt;EN:SampleAnalyzedMeasure&gt;</v>
      </c>
      <c r="CV44" t="str">
        <f t="shared" si="55"/>
        <v>&lt;EN:MeasurementValue&gt;100&lt;/EN:MeasurementValue&gt;</v>
      </c>
      <c r="CW44" t="str">
        <f t="shared" si="56"/>
        <v>&lt;EN:MeasurementUnit&gt;ML&lt;/EN:MeasurementUnit&gt;</v>
      </c>
      <c r="CX44" t="str">
        <f t="shared" si="57"/>
        <v>&lt;/EN:SampleAnalyzedMeasure&gt;</v>
      </c>
      <c r="CY44">
        <f t="shared" si="58"/>
      </c>
      <c r="CZ44">
        <f t="shared" si="59"/>
      </c>
      <c r="DA44" t="str">
        <f t="shared" si="60"/>
        <v>&lt;/EN:LabAnalysisIdentification&gt;</v>
      </c>
      <c r="DB44" t="str">
        <f t="shared" si="61"/>
        <v>&lt;EN:AnalyteIdentification&gt;</v>
      </c>
      <c r="DC44" t="str">
        <f t="shared" si="62"/>
        <v>&lt;EN:AnalyteCode&gt;3100&lt;/EN:AnalyteCode&gt;</v>
      </c>
      <c r="DD44" t="str">
        <f t="shared" si="63"/>
        <v>&lt;/EN:AnalyteIdentification&gt;</v>
      </c>
      <c r="DE44" t="str">
        <f t="shared" si="64"/>
        <v>&lt;EN:AnalysisResult&gt;</v>
      </c>
      <c r="DF44" t="str">
        <f t="shared" si="65"/>
        <v>&lt;EN:Result&gt;</v>
      </c>
      <c r="DG44" t="str">
        <f t="shared" si="66"/>
        <v>DATA MISSING</v>
      </c>
      <c r="DH44" t="str">
        <f t="shared" si="67"/>
        <v>&lt;/EN:Result&gt;</v>
      </c>
      <c r="DI44" t="str">
        <f t="shared" si="68"/>
        <v>&lt;/EN:AnalysisResult&gt;</v>
      </c>
      <c r="DJ44" t="str">
        <f t="shared" si="69"/>
        <v>&lt;EN:QAQCSummary&gt;</v>
      </c>
      <c r="DK44" t="str">
        <f t="shared" si="70"/>
        <v>DATA MISSING</v>
      </c>
      <c r="DL44">
        <f t="shared" si="71"/>
      </c>
      <c r="DM44" t="str">
        <f t="shared" si="72"/>
        <v>&lt;/EN:QAQCSummary&gt;</v>
      </c>
      <c r="DN44" t="str">
        <f t="shared" si="73"/>
        <v>&lt;/EN:AnalysisResultInformation&gt;</v>
      </c>
      <c r="DO44" t="str">
        <f t="shared" si="74"/>
        <v>&lt;EN:AnalysisResultInformation&gt;</v>
      </c>
      <c r="DP44" t="str">
        <f t="shared" si="75"/>
        <v>&lt;EN:LabAnalysisIdentification&gt;</v>
      </c>
      <c r="DQ44" t="str">
        <f t="shared" si="76"/>
        <v>&lt;EN:LabAccreditation&gt;</v>
      </c>
      <c r="DR44" t="str">
        <f t="shared" si="77"/>
        <v>DATA MISSING</v>
      </c>
      <c r="DS44" t="str">
        <f t="shared" si="78"/>
        <v>&lt;EN:LabAccreditationAuthorityName&gt;STATE&lt;/EN:LabAccreditationAuthorityName&gt;</v>
      </c>
      <c r="DT44" t="str">
        <f t="shared" si="79"/>
        <v>&lt;/EN:LabAccreditation&gt;</v>
      </c>
      <c r="DU44" t="str">
        <f t="shared" si="80"/>
        <v>&lt;EN:SampleAnalyticalMethod&gt;</v>
      </c>
      <c r="DV44" t="str">
        <f t="shared" si="81"/>
        <v>&lt;EN:MethodIdentifier&gt;9223B-PA&lt;/EN:MethodIdentifier&gt;</v>
      </c>
      <c r="DW44" t="str">
        <f t="shared" si="82"/>
        <v>&lt;/EN:SampleAnalyticalMethod&gt;</v>
      </c>
      <c r="DX44" t="str">
        <f t="shared" si="83"/>
        <v>&lt;EN:SampleAnalyzedMeasure&gt;</v>
      </c>
      <c r="DY44" t="str">
        <f t="shared" si="84"/>
        <v>&lt;EN:MeasurementValue&gt;100&lt;/EN:MeasurementValue&gt;</v>
      </c>
      <c r="DZ44" t="str">
        <f t="shared" si="85"/>
        <v>&lt;EN:MeasurementUnit&gt;ML&lt;/EN:MeasurementUnit&gt;</v>
      </c>
      <c r="EA44" t="str">
        <f t="shared" si="86"/>
        <v>&lt;/EN:SampleAnalyzedMeasure&gt;</v>
      </c>
      <c r="EB44">
        <f t="shared" si="87"/>
      </c>
      <c r="EC44">
        <f t="shared" si="88"/>
      </c>
      <c r="ED44" t="str">
        <f t="shared" si="89"/>
        <v>&lt;/EN:LabAnalysisIdentification&gt;</v>
      </c>
      <c r="EE44" t="str">
        <f t="shared" si="90"/>
        <v>&lt;EN:AnalyteIdentification&gt;</v>
      </c>
      <c r="EF44" t="str">
        <f t="shared" si="91"/>
        <v>&lt;EN:AnalyteCode&gt;3014&lt;/EN:AnalyteCode&gt;</v>
      </c>
      <c r="EG44" t="str">
        <f t="shared" si="92"/>
        <v>&lt;/EN:AnalyteIdentification&gt;</v>
      </c>
      <c r="EH44" t="str">
        <f t="shared" si="93"/>
        <v>&lt;EN:AnalysisResult&gt;</v>
      </c>
      <c r="EI44" t="str">
        <f t="shared" si="94"/>
        <v>&lt;EN:Result&gt;</v>
      </c>
      <c r="EJ44" t="str">
        <f t="shared" si="95"/>
        <v>DATA MISSING</v>
      </c>
      <c r="EK44" t="str">
        <f t="shared" si="96"/>
        <v>&lt;/EN:Result&gt;</v>
      </c>
      <c r="EL44" t="str">
        <f t="shared" si="97"/>
        <v>&lt;/EN:AnalysisResult&gt;</v>
      </c>
      <c r="EM44" t="str">
        <f t="shared" si="98"/>
        <v>&lt;EN:QAQCSummary&gt;</v>
      </c>
      <c r="EN44" t="str">
        <f t="shared" si="99"/>
        <v>DATA MISSING</v>
      </c>
      <c r="EO44">
        <f t="shared" si="100"/>
      </c>
      <c r="EP44" t="str">
        <f t="shared" si="101"/>
        <v>&lt;/EN:QAQCSummary&gt;</v>
      </c>
      <c r="EQ44" t="str">
        <f t="shared" si="102"/>
        <v>&lt;/EN:AnalysisResultInformation&gt;</v>
      </c>
      <c r="ER44" t="str">
        <f t="shared" si="108"/>
        <v>&lt;/EN:Sample&gt;</v>
      </c>
      <c r="ES44" t="str">
        <f t="shared" si="108"/>
        <v>&lt;/EN:LabReport&gt;</v>
      </c>
      <c r="ET44" t="str">
        <f t="shared" si="108"/>
        <v>&lt;/EN:Submission&gt;</v>
      </c>
      <c r="EU44" t="str">
        <f t="shared" si="108"/>
        <v>&lt;/EN:eDWR&gt;</v>
      </c>
    </row>
    <row r="45" spans="1:151" ht="15">
      <c r="A45" s="75"/>
      <c r="B45" s="76"/>
      <c r="C45" s="77"/>
      <c r="D45" s="76"/>
      <c r="E45" s="76"/>
      <c r="F45" s="78"/>
      <c r="G45" s="84"/>
      <c r="H45" s="76"/>
      <c r="I45" s="76"/>
      <c r="J45" s="76"/>
      <c r="K45" s="80"/>
      <c r="L45" s="81"/>
      <c r="M45" s="82"/>
      <c r="N45" s="83"/>
      <c r="O45" s="83"/>
      <c r="P45" s="82"/>
      <c r="Q45" s="77"/>
      <c r="R45" s="80"/>
      <c r="S45" s="76"/>
      <c r="T45" s="81"/>
      <c r="U45" s="76"/>
      <c r="V45" s="76"/>
      <c r="W45" s="77"/>
      <c r="X45" s="77"/>
      <c r="Y45" s="76"/>
      <c r="Z45" s="76"/>
      <c r="AA45" s="77"/>
      <c r="AB45" s="76"/>
      <c r="AC45" s="76"/>
      <c r="AD45" s="76"/>
      <c r="AE45" s="77"/>
      <c r="AF45" s="76"/>
      <c r="AG45">
        <f t="shared" si="0"/>
      </c>
      <c r="AH45" s="5" t="str">
        <f t="shared" si="1"/>
        <v>&lt;EN:Sample&gt;&lt;EN:SampleIdentification&gt;DATA MISSINGDATA MISSINGDATA MISSINGDATA MISSINGDATA MISSINGDATA MISSING</v>
      </c>
      <c r="AI45" s="5" t="str">
        <f t="shared" si="2"/>
        <v>DATA MISSING&lt;EN:StateClassificationCode&gt;TC&lt;/EN:StateClassificationCode&gt;&lt;/EN:SampleIdentification&gt;</v>
      </c>
      <c r="AJ45" s="5" t="str">
        <f t="shared" si="3"/>
        <v>&lt;EN:SampleLocationIdentification&gt;DATA MISSING&lt;/EN:SampleLocationIdentification&gt;</v>
      </c>
      <c r="AK45"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5"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5"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5" s="5" t="str">
        <f t="shared" si="7"/>
        <v>&lt;EN:AnalyteIdentification&gt;&lt;EN:AnalyteCode&gt;3014&lt;/EN:AnalyteCode&gt;&lt;/EN:AnalyteIdentification&gt;&lt;EN:AnalysisResult&gt;&lt;EN:Result&gt;DATA MISSING&lt;/EN:Result&gt;&lt;/EN:AnalysisResult&gt;&lt;EN:QAQCSummary&gt;DATA MISSING&lt;/EN:QAQCSummary&gt;&lt;/EN:AnalysisResultInformation&gt;</v>
      </c>
      <c r="AO45" s="5" t="str">
        <f t="shared" si="8"/>
        <v>&lt;/EN:Sample&gt;</v>
      </c>
      <c r="AP45" s="5" t="str">
        <f t="shared" si="104"/>
        <v>&lt;EN:eDWR xmlns:EN="urn:us:net:exchangenetwork" xmlns:facid="http://www.epa.gov/xml" xmlns:xsi="http://www.w3.org/2001/XMLSchema-instance" xsi:schemaLocation="urn:us:net:exchangenetwork http://10.16.11.45:8080/XMLSampling/Schemas/SDWIS_eDWR_v2.0.xsd"&gt;</v>
      </c>
      <c r="AQ45" t="str">
        <f t="shared" si="104"/>
        <v>&lt;EN:Submission&gt;</v>
      </c>
      <c r="AR45" t="str">
        <f t="shared" si="104"/>
        <v>&lt;EN:LabReport&gt;</v>
      </c>
      <c r="AS45" t="str">
        <f t="shared" si="104"/>
        <v>&lt;EN:LabIdentification&gt;</v>
      </c>
      <c r="AT45" t="str">
        <f t="shared" si="104"/>
        <v>&lt;EN:LabAccreditation&gt;</v>
      </c>
      <c r="AU45" t="str">
        <f t="shared" si="10"/>
        <v>DATA MISSING</v>
      </c>
      <c r="AV45" t="str">
        <f t="shared" si="105"/>
        <v>&lt;EN:LabAccreditationAuthorityName&gt;STATE&lt;/EN:LabAccreditationAuthorityName&gt;</v>
      </c>
      <c r="AW45" t="str">
        <f t="shared" si="105"/>
        <v>&lt;/EN:LabAccreditation&gt;</v>
      </c>
      <c r="AX45" t="str">
        <f t="shared" si="105"/>
        <v>&lt;/EN:LabIdentification&gt;</v>
      </c>
      <c r="AY45" t="str">
        <f t="shared" si="105"/>
        <v>&lt;EN:Sample&gt;</v>
      </c>
      <c r="AZ45" t="str">
        <f t="shared" si="105"/>
        <v>&lt;EN:SampleIdentification&gt;</v>
      </c>
      <c r="BA45">
        <f t="shared" si="12"/>
      </c>
      <c r="BB45" t="str">
        <f t="shared" si="13"/>
        <v>DATA MISSING</v>
      </c>
      <c r="BC45" t="str">
        <f t="shared" si="14"/>
        <v>DATA MISSING</v>
      </c>
      <c r="BD45" t="str">
        <f t="shared" si="15"/>
        <v>DATA MISSING</v>
      </c>
      <c r="BE45" t="str">
        <f t="shared" si="16"/>
        <v>DATA MISSING</v>
      </c>
      <c r="BF45" t="str">
        <f t="shared" si="17"/>
        <v>DATA MISSING</v>
      </c>
      <c r="BG45" t="str">
        <f t="shared" si="18"/>
        <v>DATA MISSING</v>
      </c>
      <c r="BH45">
        <f t="shared" si="19"/>
      </c>
      <c r="BI45">
        <f t="shared" si="20"/>
      </c>
      <c r="BJ45">
        <f t="shared" si="21"/>
      </c>
      <c r="BK45">
        <f t="shared" si="22"/>
      </c>
      <c r="BL45">
        <f t="shared" si="23"/>
      </c>
      <c r="BM45">
        <f t="shared" si="106"/>
      </c>
      <c r="BN45">
        <f t="shared" si="106"/>
      </c>
      <c r="BO45">
        <f t="shared" si="106"/>
      </c>
      <c r="BP45">
        <f t="shared" si="25"/>
      </c>
      <c r="BQ45">
        <f t="shared" si="26"/>
      </c>
      <c r="BR45">
        <f t="shared" si="27"/>
      </c>
      <c r="BS45" t="str">
        <f t="shared" si="28"/>
        <v>DATA MISSING</v>
      </c>
      <c r="BT45">
        <f t="shared" si="29"/>
      </c>
      <c r="BU45">
        <f t="shared" si="30"/>
      </c>
      <c r="BV45">
        <f t="shared" si="31"/>
      </c>
      <c r="BW45">
        <f t="shared" si="32"/>
      </c>
      <c r="BX45">
        <f t="shared" si="33"/>
      </c>
      <c r="BY45">
        <f t="shared" si="34"/>
      </c>
      <c r="BZ45">
        <f t="shared" si="35"/>
      </c>
      <c r="CA45">
        <f t="shared" si="36"/>
      </c>
      <c r="CB45">
        <f t="shared" si="37"/>
      </c>
      <c r="CC45">
        <f t="shared" si="38"/>
      </c>
      <c r="CD45">
        <f t="shared" si="39"/>
      </c>
      <c r="CE45" t="str">
        <f t="shared" si="107"/>
        <v>&lt;EN:StateClassificationCode&gt;TC&lt;/EN:StateClassificationCode&gt;</v>
      </c>
      <c r="CF45" t="str">
        <f t="shared" si="107"/>
        <v>&lt;/EN:SampleIdentification&gt;</v>
      </c>
      <c r="CG45" t="str">
        <f t="shared" si="107"/>
        <v>&lt;EN:SampleLocationIdentification&gt;</v>
      </c>
      <c r="CH45" t="str">
        <f t="shared" si="41"/>
        <v>DATA MISSING</v>
      </c>
      <c r="CI45">
        <f t="shared" si="42"/>
      </c>
      <c r="CJ45">
        <f t="shared" si="43"/>
      </c>
      <c r="CK45" t="str">
        <f t="shared" si="44"/>
        <v>&lt;/EN:SampleLocationIdentification&gt;</v>
      </c>
      <c r="CL45" t="str">
        <f t="shared" si="45"/>
        <v>&lt;EN:AnalysisResultInformation&gt;</v>
      </c>
      <c r="CM45" t="str">
        <f t="shared" si="46"/>
        <v>&lt;EN:LabAnalysisIdentification&gt;</v>
      </c>
      <c r="CN45" t="str">
        <f t="shared" si="47"/>
        <v>&lt;EN:LabAccreditation&gt;</v>
      </c>
      <c r="CO45" t="str">
        <f t="shared" si="48"/>
        <v>DATA MISSING</v>
      </c>
      <c r="CP45" t="str">
        <f t="shared" si="49"/>
        <v>&lt;EN:LabAccreditationAuthorityName&gt;STATE&lt;/EN:LabAccreditationAuthorityName&gt;</v>
      </c>
      <c r="CQ45" t="str">
        <f t="shared" si="50"/>
        <v>&lt;/EN:LabAccreditation&gt;</v>
      </c>
      <c r="CR45" t="str">
        <f t="shared" si="51"/>
        <v>&lt;EN:SampleAnalyticalMethod&gt;</v>
      </c>
      <c r="CS45" t="str">
        <f t="shared" si="52"/>
        <v>&lt;EN:MethodIdentifier&gt;9223B-PA&lt;/EN:MethodIdentifier&gt;</v>
      </c>
      <c r="CT45" t="str">
        <f t="shared" si="53"/>
        <v>&lt;/EN:SampleAnalyticalMethod&gt;</v>
      </c>
      <c r="CU45" t="str">
        <f t="shared" si="54"/>
        <v>&lt;EN:SampleAnalyzedMeasure&gt;</v>
      </c>
      <c r="CV45" t="str">
        <f t="shared" si="55"/>
        <v>&lt;EN:MeasurementValue&gt;100&lt;/EN:MeasurementValue&gt;</v>
      </c>
      <c r="CW45" t="str">
        <f t="shared" si="56"/>
        <v>&lt;EN:MeasurementUnit&gt;ML&lt;/EN:MeasurementUnit&gt;</v>
      </c>
      <c r="CX45" t="str">
        <f t="shared" si="57"/>
        <v>&lt;/EN:SampleAnalyzedMeasure&gt;</v>
      </c>
      <c r="CY45">
        <f t="shared" si="58"/>
      </c>
      <c r="CZ45">
        <f t="shared" si="59"/>
      </c>
      <c r="DA45" t="str">
        <f t="shared" si="60"/>
        <v>&lt;/EN:LabAnalysisIdentification&gt;</v>
      </c>
      <c r="DB45" t="str">
        <f t="shared" si="61"/>
        <v>&lt;EN:AnalyteIdentification&gt;</v>
      </c>
      <c r="DC45" t="str">
        <f t="shared" si="62"/>
        <v>&lt;EN:AnalyteCode&gt;3100&lt;/EN:AnalyteCode&gt;</v>
      </c>
      <c r="DD45" t="str">
        <f t="shared" si="63"/>
        <v>&lt;/EN:AnalyteIdentification&gt;</v>
      </c>
      <c r="DE45" t="str">
        <f t="shared" si="64"/>
        <v>&lt;EN:AnalysisResult&gt;</v>
      </c>
      <c r="DF45" t="str">
        <f t="shared" si="65"/>
        <v>&lt;EN:Result&gt;</v>
      </c>
      <c r="DG45" t="str">
        <f t="shared" si="66"/>
        <v>DATA MISSING</v>
      </c>
      <c r="DH45" t="str">
        <f t="shared" si="67"/>
        <v>&lt;/EN:Result&gt;</v>
      </c>
      <c r="DI45" t="str">
        <f t="shared" si="68"/>
        <v>&lt;/EN:AnalysisResult&gt;</v>
      </c>
      <c r="DJ45" t="str">
        <f t="shared" si="69"/>
        <v>&lt;EN:QAQCSummary&gt;</v>
      </c>
      <c r="DK45" t="str">
        <f t="shared" si="70"/>
        <v>DATA MISSING</v>
      </c>
      <c r="DL45">
        <f t="shared" si="71"/>
      </c>
      <c r="DM45" t="str">
        <f t="shared" si="72"/>
        <v>&lt;/EN:QAQCSummary&gt;</v>
      </c>
      <c r="DN45" t="str">
        <f t="shared" si="73"/>
        <v>&lt;/EN:AnalysisResultInformation&gt;</v>
      </c>
      <c r="DO45" t="str">
        <f t="shared" si="74"/>
        <v>&lt;EN:AnalysisResultInformation&gt;</v>
      </c>
      <c r="DP45" t="str">
        <f t="shared" si="75"/>
        <v>&lt;EN:LabAnalysisIdentification&gt;</v>
      </c>
      <c r="DQ45" t="str">
        <f t="shared" si="76"/>
        <v>&lt;EN:LabAccreditation&gt;</v>
      </c>
      <c r="DR45" t="str">
        <f t="shared" si="77"/>
        <v>DATA MISSING</v>
      </c>
      <c r="DS45" t="str">
        <f t="shared" si="78"/>
        <v>&lt;EN:LabAccreditationAuthorityName&gt;STATE&lt;/EN:LabAccreditationAuthorityName&gt;</v>
      </c>
      <c r="DT45" t="str">
        <f t="shared" si="79"/>
        <v>&lt;/EN:LabAccreditation&gt;</v>
      </c>
      <c r="DU45" t="str">
        <f t="shared" si="80"/>
        <v>&lt;EN:SampleAnalyticalMethod&gt;</v>
      </c>
      <c r="DV45" t="str">
        <f t="shared" si="81"/>
        <v>&lt;EN:MethodIdentifier&gt;9223B-PA&lt;/EN:MethodIdentifier&gt;</v>
      </c>
      <c r="DW45" t="str">
        <f t="shared" si="82"/>
        <v>&lt;/EN:SampleAnalyticalMethod&gt;</v>
      </c>
      <c r="DX45" t="str">
        <f t="shared" si="83"/>
        <v>&lt;EN:SampleAnalyzedMeasure&gt;</v>
      </c>
      <c r="DY45" t="str">
        <f t="shared" si="84"/>
        <v>&lt;EN:MeasurementValue&gt;100&lt;/EN:MeasurementValue&gt;</v>
      </c>
      <c r="DZ45" t="str">
        <f t="shared" si="85"/>
        <v>&lt;EN:MeasurementUnit&gt;ML&lt;/EN:MeasurementUnit&gt;</v>
      </c>
      <c r="EA45" t="str">
        <f t="shared" si="86"/>
        <v>&lt;/EN:SampleAnalyzedMeasure&gt;</v>
      </c>
      <c r="EB45">
        <f t="shared" si="87"/>
      </c>
      <c r="EC45">
        <f t="shared" si="88"/>
      </c>
      <c r="ED45" t="str">
        <f t="shared" si="89"/>
        <v>&lt;/EN:LabAnalysisIdentification&gt;</v>
      </c>
      <c r="EE45" t="str">
        <f t="shared" si="90"/>
        <v>&lt;EN:AnalyteIdentification&gt;</v>
      </c>
      <c r="EF45" t="str">
        <f t="shared" si="91"/>
        <v>&lt;EN:AnalyteCode&gt;3014&lt;/EN:AnalyteCode&gt;</v>
      </c>
      <c r="EG45" t="str">
        <f t="shared" si="92"/>
        <v>&lt;/EN:AnalyteIdentification&gt;</v>
      </c>
      <c r="EH45" t="str">
        <f t="shared" si="93"/>
        <v>&lt;EN:AnalysisResult&gt;</v>
      </c>
      <c r="EI45" t="str">
        <f t="shared" si="94"/>
        <v>&lt;EN:Result&gt;</v>
      </c>
      <c r="EJ45" t="str">
        <f t="shared" si="95"/>
        <v>DATA MISSING</v>
      </c>
      <c r="EK45" t="str">
        <f t="shared" si="96"/>
        <v>&lt;/EN:Result&gt;</v>
      </c>
      <c r="EL45" t="str">
        <f t="shared" si="97"/>
        <v>&lt;/EN:AnalysisResult&gt;</v>
      </c>
      <c r="EM45" t="str">
        <f t="shared" si="98"/>
        <v>&lt;EN:QAQCSummary&gt;</v>
      </c>
      <c r="EN45" t="str">
        <f t="shared" si="99"/>
        <v>DATA MISSING</v>
      </c>
      <c r="EO45">
        <f t="shared" si="100"/>
      </c>
      <c r="EP45" t="str">
        <f t="shared" si="101"/>
        <v>&lt;/EN:QAQCSummary&gt;</v>
      </c>
      <c r="EQ45" t="str">
        <f t="shared" si="102"/>
        <v>&lt;/EN:AnalysisResultInformation&gt;</v>
      </c>
      <c r="ER45" t="str">
        <f t="shared" si="108"/>
        <v>&lt;/EN:Sample&gt;</v>
      </c>
      <c r="ES45" t="str">
        <f t="shared" si="108"/>
        <v>&lt;/EN:LabReport&gt;</v>
      </c>
      <c r="ET45" t="str">
        <f t="shared" si="108"/>
        <v>&lt;/EN:Submission&gt;</v>
      </c>
      <c r="EU45" t="str">
        <f t="shared" si="108"/>
        <v>&lt;/EN:eDWR&gt;</v>
      </c>
    </row>
    <row r="46" spans="1:151" ht="15">
      <c r="A46" s="75"/>
      <c r="B46" s="76"/>
      <c r="C46" s="77"/>
      <c r="D46" s="76"/>
      <c r="E46" s="76"/>
      <c r="F46" s="78"/>
      <c r="G46" s="84"/>
      <c r="H46" s="76"/>
      <c r="I46" s="76"/>
      <c r="J46" s="76"/>
      <c r="K46" s="80"/>
      <c r="L46" s="81"/>
      <c r="M46" s="82"/>
      <c r="N46" s="83"/>
      <c r="O46" s="83"/>
      <c r="P46" s="82"/>
      <c r="Q46" s="77"/>
      <c r="R46" s="80"/>
      <c r="S46" s="76"/>
      <c r="T46" s="81"/>
      <c r="U46" s="76"/>
      <c r="V46" s="76"/>
      <c r="W46" s="77"/>
      <c r="X46" s="77"/>
      <c r="Y46" s="76"/>
      <c r="Z46" s="76"/>
      <c r="AA46" s="77"/>
      <c r="AB46" s="76"/>
      <c r="AC46" s="76"/>
      <c r="AD46" s="76"/>
      <c r="AE46" s="77"/>
      <c r="AF46" s="76"/>
      <c r="AG46">
        <f t="shared" si="0"/>
      </c>
      <c r="AH46" s="5" t="str">
        <f t="shared" si="1"/>
        <v>&lt;EN:Sample&gt;&lt;EN:SampleIdentification&gt;DATA MISSINGDATA MISSINGDATA MISSINGDATA MISSINGDATA MISSINGDATA MISSING</v>
      </c>
      <c r="AI46" s="5" t="str">
        <f t="shared" si="2"/>
        <v>DATA MISSING&lt;EN:StateClassificationCode&gt;TC&lt;/EN:StateClassificationCode&gt;&lt;/EN:SampleIdentification&gt;</v>
      </c>
      <c r="AJ46" s="5" t="str">
        <f t="shared" si="3"/>
        <v>&lt;EN:SampleLocationIdentification&gt;DATA MISSING&lt;/EN:SampleLocationIdentification&gt;</v>
      </c>
      <c r="AK46"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6"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6"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6" s="5" t="str">
        <f t="shared" si="7"/>
        <v>&lt;EN:AnalyteIdentification&gt;&lt;EN:AnalyteCode&gt;3014&lt;/EN:AnalyteCode&gt;&lt;/EN:AnalyteIdentification&gt;&lt;EN:AnalysisResult&gt;&lt;EN:Result&gt;DATA MISSING&lt;/EN:Result&gt;&lt;/EN:AnalysisResult&gt;&lt;EN:QAQCSummary&gt;DATA MISSING&lt;/EN:QAQCSummary&gt;&lt;/EN:AnalysisResultInformation&gt;</v>
      </c>
      <c r="AO46" s="5" t="str">
        <f t="shared" si="8"/>
        <v>&lt;/EN:Sample&gt;</v>
      </c>
      <c r="AP46" s="5" t="str">
        <f t="shared" si="104"/>
        <v>&lt;EN:eDWR xmlns:EN="urn:us:net:exchangenetwork" xmlns:facid="http://www.epa.gov/xml" xmlns:xsi="http://www.w3.org/2001/XMLSchema-instance" xsi:schemaLocation="urn:us:net:exchangenetwork http://10.16.11.45:8080/XMLSampling/Schemas/SDWIS_eDWR_v2.0.xsd"&gt;</v>
      </c>
      <c r="AQ46" t="str">
        <f t="shared" si="104"/>
        <v>&lt;EN:Submission&gt;</v>
      </c>
      <c r="AR46" t="str">
        <f t="shared" si="104"/>
        <v>&lt;EN:LabReport&gt;</v>
      </c>
      <c r="AS46" t="str">
        <f t="shared" si="104"/>
        <v>&lt;EN:LabIdentification&gt;</v>
      </c>
      <c r="AT46" t="str">
        <f t="shared" si="104"/>
        <v>&lt;EN:LabAccreditation&gt;</v>
      </c>
      <c r="AU46" t="str">
        <f t="shared" si="10"/>
        <v>DATA MISSING</v>
      </c>
      <c r="AV46" t="str">
        <f t="shared" si="105"/>
        <v>&lt;EN:LabAccreditationAuthorityName&gt;STATE&lt;/EN:LabAccreditationAuthorityName&gt;</v>
      </c>
      <c r="AW46" t="str">
        <f t="shared" si="105"/>
        <v>&lt;/EN:LabAccreditation&gt;</v>
      </c>
      <c r="AX46" t="str">
        <f t="shared" si="105"/>
        <v>&lt;/EN:LabIdentification&gt;</v>
      </c>
      <c r="AY46" t="str">
        <f t="shared" si="105"/>
        <v>&lt;EN:Sample&gt;</v>
      </c>
      <c r="AZ46" t="str">
        <f t="shared" si="105"/>
        <v>&lt;EN:SampleIdentification&gt;</v>
      </c>
      <c r="BA46">
        <f t="shared" si="12"/>
      </c>
      <c r="BB46" t="str">
        <f t="shared" si="13"/>
        <v>DATA MISSING</v>
      </c>
      <c r="BC46" t="str">
        <f t="shared" si="14"/>
        <v>DATA MISSING</v>
      </c>
      <c r="BD46" t="str">
        <f t="shared" si="15"/>
        <v>DATA MISSING</v>
      </c>
      <c r="BE46" t="str">
        <f t="shared" si="16"/>
        <v>DATA MISSING</v>
      </c>
      <c r="BF46" t="str">
        <f t="shared" si="17"/>
        <v>DATA MISSING</v>
      </c>
      <c r="BG46" t="str">
        <f t="shared" si="18"/>
        <v>DATA MISSING</v>
      </c>
      <c r="BH46">
        <f t="shared" si="19"/>
      </c>
      <c r="BI46">
        <f t="shared" si="20"/>
      </c>
      <c r="BJ46">
        <f t="shared" si="21"/>
      </c>
      <c r="BK46">
        <f t="shared" si="22"/>
      </c>
      <c r="BL46">
        <f t="shared" si="23"/>
      </c>
      <c r="BM46">
        <f t="shared" si="106"/>
      </c>
      <c r="BN46">
        <f t="shared" si="106"/>
      </c>
      <c r="BO46">
        <f t="shared" si="106"/>
      </c>
      <c r="BP46">
        <f t="shared" si="25"/>
      </c>
      <c r="BQ46">
        <f t="shared" si="26"/>
      </c>
      <c r="BR46">
        <f t="shared" si="27"/>
      </c>
      <c r="BS46" t="str">
        <f t="shared" si="28"/>
        <v>DATA MISSING</v>
      </c>
      <c r="BT46">
        <f t="shared" si="29"/>
      </c>
      <c r="BU46">
        <f t="shared" si="30"/>
      </c>
      <c r="BV46">
        <f t="shared" si="31"/>
      </c>
      <c r="BW46">
        <f t="shared" si="32"/>
      </c>
      <c r="BX46">
        <f t="shared" si="33"/>
      </c>
      <c r="BY46">
        <f t="shared" si="34"/>
      </c>
      <c r="BZ46">
        <f t="shared" si="35"/>
      </c>
      <c r="CA46">
        <f t="shared" si="36"/>
      </c>
      <c r="CB46">
        <f t="shared" si="37"/>
      </c>
      <c r="CC46">
        <f t="shared" si="38"/>
      </c>
      <c r="CD46">
        <f t="shared" si="39"/>
      </c>
      <c r="CE46" t="str">
        <f t="shared" si="107"/>
        <v>&lt;EN:StateClassificationCode&gt;TC&lt;/EN:StateClassificationCode&gt;</v>
      </c>
      <c r="CF46" t="str">
        <f t="shared" si="107"/>
        <v>&lt;/EN:SampleIdentification&gt;</v>
      </c>
      <c r="CG46" t="str">
        <f t="shared" si="107"/>
        <v>&lt;EN:SampleLocationIdentification&gt;</v>
      </c>
      <c r="CH46" t="str">
        <f t="shared" si="41"/>
        <v>DATA MISSING</v>
      </c>
      <c r="CI46">
        <f t="shared" si="42"/>
      </c>
      <c r="CJ46">
        <f t="shared" si="43"/>
      </c>
      <c r="CK46" t="str">
        <f t="shared" si="44"/>
        <v>&lt;/EN:SampleLocationIdentification&gt;</v>
      </c>
      <c r="CL46" t="str">
        <f t="shared" si="45"/>
        <v>&lt;EN:AnalysisResultInformation&gt;</v>
      </c>
      <c r="CM46" t="str">
        <f t="shared" si="46"/>
        <v>&lt;EN:LabAnalysisIdentification&gt;</v>
      </c>
      <c r="CN46" t="str">
        <f t="shared" si="47"/>
        <v>&lt;EN:LabAccreditation&gt;</v>
      </c>
      <c r="CO46" t="str">
        <f t="shared" si="48"/>
        <v>DATA MISSING</v>
      </c>
      <c r="CP46" t="str">
        <f t="shared" si="49"/>
        <v>&lt;EN:LabAccreditationAuthorityName&gt;STATE&lt;/EN:LabAccreditationAuthorityName&gt;</v>
      </c>
      <c r="CQ46" t="str">
        <f t="shared" si="50"/>
        <v>&lt;/EN:LabAccreditation&gt;</v>
      </c>
      <c r="CR46" t="str">
        <f t="shared" si="51"/>
        <v>&lt;EN:SampleAnalyticalMethod&gt;</v>
      </c>
      <c r="CS46" t="str">
        <f t="shared" si="52"/>
        <v>&lt;EN:MethodIdentifier&gt;9223B-PA&lt;/EN:MethodIdentifier&gt;</v>
      </c>
      <c r="CT46" t="str">
        <f t="shared" si="53"/>
        <v>&lt;/EN:SampleAnalyticalMethod&gt;</v>
      </c>
      <c r="CU46" t="str">
        <f t="shared" si="54"/>
        <v>&lt;EN:SampleAnalyzedMeasure&gt;</v>
      </c>
      <c r="CV46" t="str">
        <f t="shared" si="55"/>
        <v>&lt;EN:MeasurementValue&gt;100&lt;/EN:MeasurementValue&gt;</v>
      </c>
      <c r="CW46" t="str">
        <f t="shared" si="56"/>
        <v>&lt;EN:MeasurementUnit&gt;ML&lt;/EN:MeasurementUnit&gt;</v>
      </c>
      <c r="CX46" t="str">
        <f t="shared" si="57"/>
        <v>&lt;/EN:SampleAnalyzedMeasure&gt;</v>
      </c>
      <c r="CY46">
        <f t="shared" si="58"/>
      </c>
      <c r="CZ46">
        <f t="shared" si="59"/>
      </c>
      <c r="DA46" t="str">
        <f t="shared" si="60"/>
        <v>&lt;/EN:LabAnalysisIdentification&gt;</v>
      </c>
      <c r="DB46" t="str">
        <f t="shared" si="61"/>
        <v>&lt;EN:AnalyteIdentification&gt;</v>
      </c>
      <c r="DC46" t="str">
        <f t="shared" si="62"/>
        <v>&lt;EN:AnalyteCode&gt;3100&lt;/EN:AnalyteCode&gt;</v>
      </c>
      <c r="DD46" t="str">
        <f t="shared" si="63"/>
        <v>&lt;/EN:AnalyteIdentification&gt;</v>
      </c>
      <c r="DE46" t="str">
        <f t="shared" si="64"/>
        <v>&lt;EN:AnalysisResult&gt;</v>
      </c>
      <c r="DF46" t="str">
        <f t="shared" si="65"/>
        <v>&lt;EN:Result&gt;</v>
      </c>
      <c r="DG46" t="str">
        <f t="shared" si="66"/>
        <v>DATA MISSING</v>
      </c>
      <c r="DH46" t="str">
        <f t="shared" si="67"/>
        <v>&lt;/EN:Result&gt;</v>
      </c>
      <c r="DI46" t="str">
        <f t="shared" si="68"/>
        <v>&lt;/EN:AnalysisResult&gt;</v>
      </c>
      <c r="DJ46" t="str">
        <f t="shared" si="69"/>
        <v>&lt;EN:QAQCSummary&gt;</v>
      </c>
      <c r="DK46" t="str">
        <f t="shared" si="70"/>
        <v>DATA MISSING</v>
      </c>
      <c r="DL46">
        <f t="shared" si="71"/>
      </c>
      <c r="DM46" t="str">
        <f t="shared" si="72"/>
        <v>&lt;/EN:QAQCSummary&gt;</v>
      </c>
      <c r="DN46" t="str">
        <f t="shared" si="73"/>
        <v>&lt;/EN:AnalysisResultInformation&gt;</v>
      </c>
      <c r="DO46" t="str">
        <f t="shared" si="74"/>
        <v>&lt;EN:AnalysisResultInformation&gt;</v>
      </c>
      <c r="DP46" t="str">
        <f t="shared" si="75"/>
        <v>&lt;EN:LabAnalysisIdentification&gt;</v>
      </c>
      <c r="DQ46" t="str">
        <f t="shared" si="76"/>
        <v>&lt;EN:LabAccreditation&gt;</v>
      </c>
      <c r="DR46" t="str">
        <f t="shared" si="77"/>
        <v>DATA MISSING</v>
      </c>
      <c r="DS46" t="str">
        <f t="shared" si="78"/>
        <v>&lt;EN:LabAccreditationAuthorityName&gt;STATE&lt;/EN:LabAccreditationAuthorityName&gt;</v>
      </c>
      <c r="DT46" t="str">
        <f t="shared" si="79"/>
        <v>&lt;/EN:LabAccreditation&gt;</v>
      </c>
      <c r="DU46" t="str">
        <f t="shared" si="80"/>
        <v>&lt;EN:SampleAnalyticalMethod&gt;</v>
      </c>
      <c r="DV46" t="str">
        <f t="shared" si="81"/>
        <v>&lt;EN:MethodIdentifier&gt;9223B-PA&lt;/EN:MethodIdentifier&gt;</v>
      </c>
      <c r="DW46" t="str">
        <f t="shared" si="82"/>
        <v>&lt;/EN:SampleAnalyticalMethod&gt;</v>
      </c>
      <c r="DX46" t="str">
        <f t="shared" si="83"/>
        <v>&lt;EN:SampleAnalyzedMeasure&gt;</v>
      </c>
      <c r="DY46" t="str">
        <f t="shared" si="84"/>
        <v>&lt;EN:MeasurementValue&gt;100&lt;/EN:MeasurementValue&gt;</v>
      </c>
      <c r="DZ46" t="str">
        <f t="shared" si="85"/>
        <v>&lt;EN:MeasurementUnit&gt;ML&lt;/EN:MeasurementUnit&gt;</v>
      </c>
      <c r="EA46" t="str">
        <f t="shared" si="86"/>
        <v>&lt;/EN:SampleAnalyzedMeasure&gt;</v>
      </c>
      <c r="EB46">
        <f t="shared" si="87"/>
      </c>
      <c r="EC46">
        <f t="shared" si="88"/>
      </c>
      <c r="ED46" t="str">
        <f t="shared" si="89"/>
        <v>&lt;/EN:LabAnalysisIdentification&gt;</v>
      </c>
      <c r="EE46" t="str">
        <f t="shared" si="90"/>
        <v>&lt;EN:AnalyteIdentification&gt;</v>
      </c>
      <c r="EF46" t="str">
        <f t="shared" si="91"/>
        <v>&lt;EN:AnalyteCode&gt;3014&lt;/EN:AnalyteCode&gt;</v>
      </c>
      <c r="EG46" t="str">
        <f t="shared" si="92"/>
        <v>&lt;/EN:AnalyteIdentification&gt;</v>
      </c>
      <c r="EH46" t="str">
        <f t="shared" si="93"/>
        <v>&lt;EN:AnalysisResult&gt;</v>
      </c>
      <c r="EI46" t="str">
        <f t="shared" si="94"/>
        <v>&lt;EN:Result&gt;</v>
      </c>
      <c r="EJ46" t="str">
        <f t="shared" si="95"/>
        <v>DATA MISSING</v>
      </c>
      <c r="EK46" t="str">
        <f t="shared" si="96"/>
        <v>&lt;/EN:Result&gt;</v>
      </c>
      <c r="EL46" t="str">
        <f t="shared" si="97"/>
        <v>&lt;/EN:AnalysisResult&gt;</v>
      </c>
      <c r="EM46" t="str">
        <f t="shared" si="98"/>
        <v>&lt;EN:QAQCSummary&gt;</v>
      </c>
      <c r="EN46" t="str">
        <f t="shared" si="99"/>
        <v>DATA MISSING</v>
      </c>
      <c r="EO46">
        <f t="shared" si="100"/>
      </c>
      <c r="EP46" t="str">
        <f t="shared" si="101"/>
        <v>&lt;/EN:QAQCSummary&gt;</v>
      </c>
      <c r="EQ46" t="str">
        <f t="shared" si="102"/>
        <v>&lt;/EN:AnalysisResultInformation&gt;</v>
      </c>
      <c r="ER46" t="str">
        <f t="shared" si="108"/>
        <v>&lt;/EN:Sample&gt;</v>
      </c>
      <c r="ES46" t="str">
        <f t="shared" si="108"/>
        <v>&lt;/EN:LabReport&gt;</v>
      </c>
      <c r="ET46" t="str">
        <f t="shared" si="108"/>
        <v>&lt;/EN:Submission&gt;</v>
      </c>
      <c r="EU46" t="str">
        <f t="shared" si="108"/>
        <v>&lt;/EN:eDWR&gt;</v>
      </c>
    </row>
    <row r="47" spans="1:151" ht="15">
      <c r="A47" s="75"/>
      <c r="B47" s="76"/>
      <c r="C47" s="77"/>
      <c r="D47" s="76"/>
      <c r="E47" s="76"/>
      <c r="F47" s="78"/>
      <c r="G47" s="84"/>
      <c r="H47" s="76"/>
      <c r="I47" s="76"/>
      <c r="J47" s="76"/>
      <c r="K47" s="80"/>
      <c r="L47" s="81"/>
      <c r="M47" s="82"/>
      <c r="N47" s="83"/>
      <c r="O47" s="83"/>
      <c r="P47" s="82"/>
      <c r="Q47" s="77"/>
      <c r="R47" s="80"/>
      <c r="S47" s="76"/>
      <c r="T47" s="81"/>
      <c r="U47" s="76"/>
      <c r="V47" s="76"/>
      <c r="W47" s="77"/>
      <c r="X47" s="77"/>
      <c r="Y47" s="76"/>
      <c r="Z47" s="76"/>
      <c r="AA47" s="77"/>
      <c r="AB47" s="76"/>
      <c r="AC47" s="76"/>
      <c r="AD47" s="76"/>
      <c r="AE47" s="77"/>
      <c r="AF47" s="76"/>
      <c r="AG47">
        <f t="shared" si="0"/>
      </c>
      <c r="AH47" s="5" t="str">
        <f t="shared" si="1"/>
        <v>&lt;EN:Sample&gt;&lt;EN:SampleIdentification&gt;DATA MISSINGDATA MISSINGDATA MISSINGDATA MISSINGDATA MISSINGDATA MISSING</v>
      </c>
      <c r="AI47" s="5" t="str">
        <f t="shared" si="2"/>
        <v>DATA MISSING&lt;EN:StateClassificationCode&gt;TC&lt;/EN:StateClassificationCode&gt;&lt;/EN:SampleIdentification&gt;</v>
      </c>
      <c r="AJ47" s="5" t="str">
        <f t="shared" si="3"/>
        <v>&lt;EN:SampleLocationIdentification&gt;DATA MISSING&lt;/EN:SampleLocationIdentification&gt;</v>
      </c>
      <c r="AK47"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7"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7"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7" s="5" t="str">
        <f t="shared" si="7"/>
        <v>&lt;EN:AnalyteIdentification&gt;&lt;EN:AnalyteCode&gt;3014&lt;/EN:AnalyteCode&gt;&lt;/EN:AnalyteIdentification&gt;&lt;EN:AnalysisResult&gt;&lt;EN:Result&gt;DATA MISSING&lt;/EN:Result&gt;&lt;/EN:AnalysisResult&gt;&lt;EN:QAQCSummary&gt;DATA MISSING&lt;/EN:QAQCSummary&gt;&lt;/EN:AnalysisResultInformation&gt;</v>
      </c>
      <c r="AO47" s="5" t="str">
        <f t="shared" si="8"/>
        <v>&lt;/EN:Sample&gt;</v>
      </c>
      <c r="AP47" s="5" t="str">
        <f t="shared" si="104"/>
        <v>&lt;EN:eDWR xmlns:EN="urn:us:net:exchangenetwork" xmlns:facid="http://www.epa.gov/xml" xmlns:xsi="http://www.w3.org/2001/XMLSchema-instance" xsi:schemaLocation="urn:us:net:exchangenetwork http://10.16.11.45:8080/XMLSampling/Schemas/SDWIS_eDWR_v2.0.xsd"&gt;</v>
      </c>
      <c r="AQ47" t="str">
        <f t="shared" si="104"/>
        <v>&lt;EN:Submission&gt;</v>
      </c>
      <c r="AR47" t="str">
        <f t="shared" si="104"/>
        <v>&lt;EN:LabReport&gt;</v>
      </c>
      <c r="AS47" t="str">
        <f t="shared" si="104"/>
        <v>&lt;EN:LabIdentification&gt;</v>
      </c>
      <c r="AT47" t="str">
        <f t="shared" si="104"/>
        <v>&lt;EN:LabAccreditation&gt;</v>
      </c>
      <c r="AU47" t="str">
        <f t="shared" si="10"/>
        <v>DATA MISSING</v>
      </c>
      <c r="AV47" t="str">
        <f t="shared" si="105"/>
        <v>&lt;EN:LabAccreditationAuthorityName&gt;STATE&lt;/EN:LabAccreditationAuthorityName&gt;</v>
      </c>
      <c r="AW47" t="str">
        <f t="shared" si="105"/>
        <v>&lt;/EN:LabAccreditation&gt;</v>
      </c>
      <c r="AX47" t="str">
        <f t="shared" si="105"/>
        <v>&lt;/EN:LabIdentification&gt;</v>
      </c>
      <c r="AY47" t="str">
        <f t="shared" si="105"/>
        <v>&lt;EN:Sample&gt;</v>
      </c>
      <c r="AZ47" t="str">
        <f t="shared" si="105"/>
        <v>&lt;EN:SampleIdentification&gt;</v>
      </c>
      <c r="BA47">
        <f t="shared" si="12"/>
      </c>
      <c r="BB47" t="str">
        <f t="shared" si="13"/>
        <v>DATA MISSING</v>
      </c>
      <c r="BC47" t="str">
        <f t="shared" si="14"/>
        <v>DATA MISSING</v>
      </c>
      <c r="BD47" t="str">
        <f t="shared" si="15"/>
        <v>DATA MISSING</v>
      </c>
      <c r="BE47" t="str">
        <f t="shared" si="16"/>
        <v>DATA MISSING</v>
      </c>
      <c r="BF47" t="str">
        <f t="shared" si="17"/>
        <v>DATA MISSING</v>
      </c>
      <c r="BG47" t="str">
        <f t="shared" si="18"/>
        <v>DATA MISSING</v>
      </c>
      <c r="BH47">
        <f t="shared" si="19"/>
      </c>
      <c r="BI47">
        <f t="shared" si="20"/>
      </c>
      <c r="BJ47">
        <f t="shared" si="21"/>
      </c>
      <c r="BK47">
        <f t="shared" si="22"/>
      </c>
      <c r="BL47">
        <f t="shared" si="23"/>
      </c>
      <c r="BM47">
        <f t="shared" si="106"/>
      </c>
      <c r="BN47">
        <f t="shared" si="106"/>
      </c>
      <c r="BO47">
        <f t="shared" si="106"/>
      </c>
      <c r="BP47">
        <f t="shared" si="25"/>
      </c>
      <c r="BQ47">
        <f t="shared" si="26"/>
      </c>
      <c r="BR47">
        <f t="shared" si="27"/>
      </c>
      <c r="BS47" t="str">
        <f t="shared" si="28"/>
        <v>DATA MISSING</v>
      </c>
      <c r="BT47">
        <f t="shared" si="29"/>
      </c>
      <c r="BU47">
        <f t="shared" si="30"/>
      </c>
      <c r="BV47">
        <f t="shared" si="31"/>
      </c>
      <c r="BW47">
        <f t="shared" si="32"/>
      </c>
      <c r="BX47">
        <f t="shared" si="33"/>
      </c>
      <c r="BY47">
        <f t="shared" si="34"/>
      </c>
      <c r="BZ47">
        <f t="shared" si="35"/>
      </c>
      <c r="CA47">
        <f t="shared" si="36"/>
      </c>
      <c r="CB47">
        <f t="shared" si="37"/>
      </c>
      <c r="CC47">
        <f t="shared" si="38"/>
      </c>
      <c r="CD47">
        <f t="shared" si="39"/>
      </c>
      <c r="CE47" t="str">
        <f t="shared" si="107"/>
        <v>&lt;EN:StateClassificationCode&gt;TC&lt;/EN:StateClassificationCode&gt;</v>
      </c>
      <c r="CF47" t="str">
        <f t="shared" si="107"/>
        <v>&lt;/EN:SampleIdentification&gt;</v>
      </c>
      <c r="CG47" t="str">
        <f t="shared" si="107"/>
        <v>&lt;EN:SampleLocationIdentification&gt;</v>
      </c>
      <c r="CH47" t="str">
        <f t="shared" si="41"/>
        <v>DATA MISSING</v>
      </c>
      <c r="CI47">
        <f t="shared" si="42"/>
      </c>
      <c r="CJ47">
        <f t="shared" si="43"/>
      </c>
      <c r="CK47" t="str">
        <f t="shared" si="44"/>
        <v>&lt;/EN:SampleLocationIdentification&gt;</v>
      </c>
      <c r="CL47" t="str">
        <f t="shared" si="45"/>
        <v>&lt;EN:AnalysisResultInformation&gt;</v>
      </c>
      <c r="CM47" t="str">
        <f t="shared" si="46"/>
        <v>&lt;EN:LabAnalysisIdentification&gt;</v>
      </c>
      <c r="CN47" t="str">
        <f t="shared" si="47"/>
        <v>&lt;EN:LabAccreditation&gt;</v>
      </c>
      <c r="CO47" t="str">
        <f t="shared" si="48"/>
        <v>DATA MISSING</v>
      </c>
      <c r="CP47" t="str">
        <f t="shared" si="49"/>
        <v>&lt;EN:LabAccreditationAuthorityName&gt;STATE&lt;/EN:LabAccreditationAuthorityName&gt;</v>
      </c>
      <c r="CQ47" t="str">
        <f t="shared" si="50"/>
        <v>&lt;/EN:LabAccreditation&gt;</v>
      </c>
      <c r="CR47" t="str">
        <f t="shared" si="51"/>
        <v>&lt;EN:SampleAnalyticalMethod&gt;</v>
      </c>
      <c r="CS47" t="str">
        <f t="shared" si="52"/>
        <v>&lt;EN:MethodIdentifier&gt;9223B-PA&lt;/EN:MethodIdentifier&gt;</v>
      </c>
      <c r="CT47" t="str">
        <f t="shared" si="53"/>
        <v>&lt;/EN:SampleAnalyticalMethod&gt;</v>
      </c>
      <c r="CU47" t="str">
        <f t="shared" si="54"/>
        <v>&lt;EN:SampleAnalyzedMeasure&gt;</v>
      </c>
      <c r="CV47" t="str">
        <f t="shared" si="55"/>
        <v>&lt;EN:MeasurementValue&gt;100&lt;/EN:MeasurementValue&gt;</v>
      </c>
      <c r="CW47" t="str">
        <f t="shared" si="56"/>
        <v>&lt;EN:MeasurementUnit&gt;ML&lt;/EN:MeasurementUnit&gt;</v>
      </c>
      <c r="CX47" t="str">
        <f t="shared" si="57"/>
        <v>&lt;/EN:SampleAnalyzedMeasure&gt;</v>
      </c>
      <c r="CY47">
        <f t="shared" si="58"/>
      </c>
      <c r="CZ47">
        <f t="shared" si="59"/>
      </c>
      <c r="DA47" t="str">
        <f t="shared" si="60"/>
        <v>&lt;/EN:LabAnalysisIdentification&gt;</v>
      </c>
      <c r="DB47" t="str">
        <f t="shared" si="61"/>
        <v>&lt;EN:AnalyteIdentification&gt;</v>
      </c>
      <c r="DC47" t="str">
        <f t="shared" si="62"/>
        <v>&lt;EN:AnalyteCode&gt;3100&lt;/EN:AnalyteCode&gt;</v>
      </c>
      <c r="DD47" t="str">
        <f t="shared" si="63"/>
        <v>&lt;/EN:AnalyteIdentification&gt;</v>
      </c>
      <c r="DE47" t="str">
        <f t="shared" si="64"/>
        <v>&lt;EN:AnalysisResult&gt;</v>
      </c>
      <c r="DF47" t="str">
        <f t="shared" si="65"/>
        <v>&lt;EN:Result&gt;</v>
      </c>
      <c r="DG47" t="str">
        <f t="shared" si="66"/>
        <v>DATA MISSING</v>
      </c>
      <c r="DH47" t="str">
        <f t="shared" si="67"/>
        <v>&lt;/EN:Result&gt;</v>
      </c>
      <c r="DI47" t="str">
        <f t="shared" si="68"/>
        <v>&lt;/EN:AnalysisResult&gt;</v>
      </c>
      <c r="DJ47" t="str">
        <f t="shared" si="69"/>
        <v>&lt;EN:QAQCSummary&gt;</v>
      </c>
      <c r="DK47" t="str">
        <f t="shared" si="70"/>
        <v>DATA MISSING</v>
      </c>
      <c r="DL47">
        <f t="shared" si="71"/>
      </c>
      <c r="DM47" t="str">
        <f t="shared" si="72"/>
        <v>&lt;/EN:QAQCSummary&gt;</v>
      </c>
      <c r="DN47" t="str">
        <f t="shared" si="73"/>
        <v>&lt;/EN:AnalysisResultInformation&gt;</v>
      </c>
      <c r="DO47" t="str">
        <f t="shared" si="74"/>
        <v>&lt;EN:AnalysisResultInformation&gt;</v>
      </c>
      <c r="DP47" t="str">
        <f t="shared" si="75"/>
        <v>&lt;EN:LabAnalysisIdentification&gt;</v>
      </c>
      <c r="DQ47" t="str">
        <f t="shared" si="76"/>
        <v>&lt;EN:LabAccreditation&gt;</v>
      </c>
      <c r="DR47" t="str">
        <f t="shared" si="77"/>
        <v>DATA MISSING</v>
      </c>
      <c r="DS47" t="str">
        <f t="shared" si="78"/>
        <v>&lt;EN:LabAccreditationAuthorityName&gt;STATE&lt;/EN:LabAccreditationAuthorityName&gt;</v>
      </c>
      <c r="DT47" t="str">
        <f t="shared" si="79"/>
        <v>&lt;/EN:LabAccreditation&gt;</v>
      </c>
      <c r="DU47" t="str">
        <f t="shared" si="80"/>
        <v>&lt;EN:SampleAnalyticalMethod&gt;</v>
      </c>
      <c r="DV47" t="str">
        <f t="shared" si="81"/>
        <v>&lt;EN:MethodIdentifier&gt;9223B-PA&lt;/EN:MethodIdentifier&gt;</v>
      </c>
      <c r="DW47" t="str">
        <f t="shared" si="82"/>
        <v>&lt;/EN:SampleAnalyticalMethod&gt;</v>
      </c>
      <c r="DX47" t="str">
        <f t="shared" si="83"/>
        <v>&lt;EN:SampleAnalyzedMeasure&gt;</v>
      </c>
      <c r="DY47" t="str">
        <f t="shared" si="84"/>
        <v>&lt;EN:MeasurementValue&gt;100&lt;/EN:MeasurementValue&gt;</v>
      </c>
      <c r="DZ47" t="str">
        <f t="shared" si="85"/>
        <v>&lt;EN:MeasurementUnit&gt;ML&lt;/EN:MeasurementUnit&gt;</v>
      </c>
      <c r="EA47" t="str">
        <f t="shared" si="86"/>
        <v>&lt;/EN:SampleAnalyzedMeasure&gt;</v>
      </c>
      <c r="EB47">
        <f t="shared" si="87"/>
      </c>
      <c r="EC47">
        <f t="shared" si="88"/>
      </c>
      <c r="ED47" t="str">
        <f t="shared" si="89"/>
        <v>&lt;/EN:LabAnalysisIdentification&gt;</v>
      </c>
      <c r="EE47" t="str">
        <f t="shared" si="90"/>
        <v>&lt;EN:AnalyteIdentification&gt;</v>
      </c>
      <c r="EF47" t="str">
        <f t="shared" si="91"/>
        <v>&lt;EN:AnalyteCode&gt;3014&lt;/EN:AnalyteCode&gt;</v>
      </c>
      <c r="EG47" t="str">
        <f t="shared" si="92"/>
        <v>&lt;/EN:AnalyteIdentification&gt;</v>
      </c>
      <c r="EH47" t="str">
        <f t="shared" si="93"/>
        <v>&lt;EN:AnalysisResult&gt;</v>
      </c>
      <c r="EI47" t="str">
        <f t="shared" si="94"/>
        <v>&lt;EN:Result&gt;</v>
      </c>
      <c r="EJ47" t="str">
        <f t="shared" si="95"/>
        <v>DATA MISSING</v>
      </c>
      <c r="EK47" t="str">
        <f t="shared" si="96"/>
        <v>&lt;/EN:Result&gt;</v>
      </c>
      <c r="EL47" t="str">
        <f t="shared" si="97"/>
        <v>&lt;/EN:AnalysisResult&gt;</v>
      </c>
      <c r="EM47" t="str">
        <f t="shared" si="98"/>
        <v>&lt;EN:QAQCSummary&gt;</v>
      </c>
      <c r="EN47" t="str">
        <f t="shared" si="99"/>
        <v>DATA MISSING</v>
      </c>
      <c r="EO47">
        <f t="shared" si="100"/>
      </c>
      <c r="EP47" t="str">
        <f t="shared" si="101"/>
        <v>&lt;/EN:QAQCSummary&gt;</v>
      </c>
      <c r="EQ47" t="str">
        <f t="shared" si="102"/>
        <v>&lt;/EN:AnalysisResultInformation&gt;</v>
      </c>
      <c r="ER47" t="str">
        <f t="shared" si="108"/>
        <v>&lt;/EN:Sample&gt;</v>
      </c>
      <c r="ES47" t="str">
        <f t="shared" si="108"/>
        <v>&lt;/EN:LabReport&gt;</v>
      </c>
      <c r="ET47" t="str">
        <f t="shared" si="108"/>
        <v>&lt;/EN:Submission&gt;</v>
      </c>
      <c r="EU47" t="str">
        <f t="shared" si="108"/>
        <v>&lt;/EN:eDWR&gt;</v>
      </c>
    </row>
    <row r="48" spans="1:151" ht="15">
      <c r="A48" s="75"/>
      <c r="B48" s="76"/>
      <c r="C48" s="77"/>
      <c r="D48" s="76"/>
      <c r="E48" s="76"/>
      <c r="F48" s="78"/>
      <c r="G48" s="84"/>
      <c r="H48" s="76"/>
      <c r="I48" s="76"/>
      <c r="J48" s="76"/>
      <c r="K48" s="80"/>
      <c r="L48" s="81"/>
      <c r="M48" s="82"/>
      <c r="N48" s="83"/>
      <c r="O48" s="83"/>
      <c r="P48" s="82"/>
      <c r="Q48" s="77"/>
      <c r="R48" s="80"/>
      <c r="S48" s="76"/>
      <c r="T48" s="81"/>
      <c r="U48" s="76"/>
      <c r="V48" s="76"/>
      <c r="W48" s="77"/>
      <c r="X48" s="77"/>
      <c r="Y48" s="76"/>
      <c r="Z48" s="76"/>
      <c r="AA48" s="77"/>
      <c r="AB48" s="76"/>
      <c r="AC48" s="76"/>
      <c r="AD48" s="76"/>
      <c r="AE48" s="77"/>
      <c r="AF48" s="76"/>
      <c r="AG48">
        <f t="shared" si="0"/>
      </c>
      <c r="AH48" s="5" t="str">
        <f t="shared" si="1"/>
        <v>&lt;EN:Sample&gt;&lt;EN:SampleIdentification&gt;DATA MISSINGDATA MISSINGDATA MISSINGDATA MISSINGDATA MISSINGDATA MISSING</v>
      </c>
      <c r="AI48" s="5" t="str">
        <f t="shared" si="2"/>
        <v>DATA MISSING&lt;EN:StateClassificationCode&gt;TC&lt;/EN:StateClassificationCode&gt;&lt;/EN:SampleIdentification&gt;</v>
      </c>
      <c r="AJ48" s="5" t="str">
        <f t="shared" si="3"/>
        <v>&lt;EN:SampleLocationIdentification&gt;DATA MISSING&lt;/EN:SampleLocationIdentification&gt;</v>
      </c>
      <c r="AK48"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8"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8"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8" s="5" t="str">
        <f t="shared" si="7"/>
        <v>&lt;EN:AnalyteIdentification&gt;&lt;EN:AnalyteCode&gt;3014&lt;/EN:AnalyteCode&gt;&lt;/EN:AnalyteIdentification&gt;&lt;EN:AnalysisResult&gt;&lt;EN:Result&gt;DATA MISSING&lt;/EN:Result&gt;&lt;/EN:AnalysisResult&gt;&lt;EN:QAQCSummary&gt;DATA MISSING&lt;/EN:QAQCSummary&gt;&lt;/EN:AnalysisResultInformation&gt;</v>
      </c>
      <c r="AO48" s="5" t="str">
        <f t="shared" si="8"/>
        <v>&lt;/EN:Sample&gt;</v>
      </c>
      <c r="AP48" s="5" t="str">
        <f t="shared" si="104"/>
        <v>&lt;EN:eDWR xmlns:EN="urn:us:net:exchangenetwork" xmlns:facid="http://www.epa.gov/xml" xmlns:xsi="http://www.w3.org/2001/XMLSchema-instance" xsi:schemaLocation="urn:us:net:exchangenetwork http://10.16.11.45:8080/XMLSampling/Schemas/SDWIS_eDWR_v2.0.xsd"&gt;</v>
      </c>
      <c r="AQ48" t="str">
        <f t="shared" si="104"/>
        <v>&lt;EN:Submission&gt;</v>
      </c>
      <c r="AR48" t="str">
        <f t="shared" si="104"/>
        <v>&lt;EN:LabReport&gt;</v>
      </c>
      <c r="AS48" t="str">
        <f t="shared" si="104"/>
        <v>&lt;EN:LabIdentification&gt;</v>
      </c>
      <c r="AT48" t="str">
        <f t="shared" si="104"/>
        <v>&lt;EN:LabAccreditation&gt;</v>
      </c>
      <c r="AU48" t="str">
        <f t="shared" si="10"/>
        <v>DATA MISSING</v>
      </c>
      <c r="AV48" t="str">
        <f t="shared" si="105"/>
        <v>&lt;EN:LabAccreditationAuthorityName&gt;STATE&lt;/EN:LabAccreditationAuthorityName&gt;</v>
      </c>
      <c r="AW48" t="str">
        <f t="shared" si="105"/>
        <v>&lt;/EN:LabAccreditation&gt;</v>
      </c>
      <c r="AX48" t="str">
        <f t="shared" si="105"/>
        <v>&lt;/EN:LabIdentification&gt;</v>
      </c>
      <c r="AY48" t="str">
        <f t="shared" si="105"/>
        <v>&lt;EN:Sample&gt;</v>
      </c>
      <c r="AZ48" t="str">
        <f t="shared" si="105"/>
        <v>&lt;EN:SampleIdentification&gt;</v>
      </c>
      <c r="BA48">
        <f t="shared" si="12"/>
      </c>
      <c r="BB48" t="str">
        <f t="shared" si="13"/>
        <v>DATA MISSING</v>
      </c>
      <c r="BC48" t="str">
        <f t="shared" si="14"/>
        <v>DATA MISSING</v>
      </c>
      <c r="BD48" t="str">
        <f t="shared" si="15"/>
        <v>DATA MISSING</v>
      </c>
      <c r="BE48" t="str">
        <f t="shared" si="16"/>
        <v>DATA MISSING</v>
      </c>
      <c r="BF48" t="str">
        <f t="shared" si="17"/>
        <v>DATA MISSING</v>
      </c>
      <c r="BG48" t="str">
        <f t="shared" si="18"/>
        <v>DATA MISSING</v>
      </c>
      <c r="BH48">
        <f t="shared" si="19"/>
      </c>
      <c r="BI48">
        <f t="shared" si="20"/>
      </c>
      <c r="BJ48">
        <f t="shared" si="21"/>
      </c>
      <c r="BK48">
        <f t="shared" si="22"/>
      </c>
      <c r="BL48">
        <f t="shared" si="23"/>
      </c>
      <c r="BM48">
        <f t="shared" si="106"/>
      </c>
      <c r="BN48">
        <f t="shared" si="106"/>
      </c>
      <c r="BO48">
        <f t="shared" si="106"/>
      </c>
      <c r="BP48">
        <f t="shared" si="25"/>
      </c>
      <c r="BQ48">
        <f t="shared" si="26"/>
      </c>
      <c r="BR48">
        <f t="shared" si="27"/>
      </c>
      <c r="BS48" t="str">
        <f t="shared" si="28"/>
        <v>DATA MISSING</v>
      </c>
      <c r="BT48">
        <f t="shared" si="29"/>
      </c>
      <c r="BU48">
        <f t="shared" si="30"/>
      </c>
      <c r="BV48">
        <f t="shared" si="31"/>
      </c>
      <c r="BW48">
        <f t="shared" si="32"/>
      </c>
      <c r="BX48">
        <f t="shared" si="33"/>
      </c>
      <c r="BY48">
        <f t="shared" si="34"/>
      </c>
      <c r="BZ48">
        <f t="shared" si="35"/>
      </c>
      <c r="CA48">
        <f t="shared" si="36"/>
      </c>
      <c r="CB48">
        <f t="shared" si="37"/>
      </c>
      <c r="CC48">
        <f t="shared" si="38"/>
      </c>
      <c r="CD48">
        <f t="shared" si="39"/>
      </c>
      <c r="CE48" t="str">
        <f t="shared" si="107"/>
        <v>&lt;EN:StateClassificationCode&gt;TC&lt;/EN:StateClassificationCode&gt;</v>
      </c>
      <c r="CF48" t="str">
        <f t="shared" si="107"/>
        <v>&lt;/EN:SampleIdentification&gt;</v>
      </c>
      <c r="CG48" t="str">
        <f t="shared" si="107"/>
        <v>&lt;EN:SampleLocationIdentification&gt;</v>
      </c>
      <c r="CH48" t="str">
        <f t="shared" si="41"/>
        <v>DATA MISSING</v>
      </c>
      <c r="CI48">
        <f t="shared" si="42"/>
      </c>
      <c r="CJ48">
        <f t="shared" si="43"/>
      </c>
      <c r="CK48" t="str">
        <f t="shared" si="44"/>
        <v>&lt;/EN:SampleLocationIdentification&gt;</v>
      </c>
      <c r="CL48" t="str">
        <f t="shared" si="45"/>
        <v>&lt;EN:AnalysisResultInformation&gt;</v>
      </c>
      <c r="CM48" t="str">
        <f t="shared" si="46"/>
        <v>&lt;EN:LabAnalysisIdentification&gt;</v>
      </c>
      <c r="CN48" t="str">
        <f t="shared" si="47"/>
        <v>&lt;EN:LabAccreditation&gt;</v>
      </c>
      <c r="CO48" t="str">
        <f t="shared" si="48"/>
        <v>DATA MISSING</v>
      </c>
      <c r="CP48" t="str">
        <f t="shared" si="49"/>
        <v>&lt;EN:LabAccreditationAuthorityName&gt;STATE&lt;/EN:LabAccreditationAuthorityName&gt;</v>
      </c>
      <c r="CQ48" t="str">
        <f t="shared" si="50"/>
        <v>&lt;/EN:LabAccreditation&gt;</v>
      </c>
      <c r="CR48" t="str">
        <f t="shared" si="51"/>
        <v>&lt;EN:SampleAnalyticalMethod&gt;</v>
      </c>
      <c r="CS48" t="str">
        <f t="shared" si="52"/>
        <v>&lt;EN:MethodIdentifier&gt;9223B-PA&lt;/EN:MethodIdentifier&gt;</v>
      </c>
      <c r="CT48" t="str">
        <f t="shared" si="53"/>
        <v>&lt;/EN:SampleAnalyticalMethod&gt;</v>
      </c>
      <c r="CU48" t="str">
        <f t="shared" si="54"/>
        <v>&lt;EN:SampleAnalyzedMeasure&gt;</v>
      </c>
      <c r="CV48" t="str">
        <f t="shared" si="55"/>
        <v>&lt;EN:MeasurementValue&gt;100&lt;/EN:MeasurementValue&gt;</v>
      </c>
      <c r="CW48" t="str">
        <f t="shared" si="56"/>
        <v>&lt;EN:MeasurementUnit&gt;ML&lt;/EN:MeasurementUnit&gt;</v>
      </c>
      <c r="CX48" t="str">
        <f t="shared" si="57"/>
        <v>&lt;/EN:SampleAnalyzedMeasure&gt;</v>
      </c>
      <c r="CY48">
        <f t="shared" si="58"/>
      </c>
      <c r="CZ48">
        <f t="shared" si="59"/>
      </c>
      <c r="DA48" t="str">
        <f t="shared" si="60"/>
        <v>&lt;/EN:LabAnalysisIdentification&gt;</v>
      </c>
      <c r="DB48" t="str">
        <f t="shared" si="61"/>
        <v>&lt;EN:AnalyteIdentification&gt;</v>
      </c>
      <c r="DC48" t="str">
        <f t="shared" si="62"/>
        <v>&lt;EN:AnalyteCode&gt;3100&lt;/EN:AnalyteCode&gt;</v>
      </c>
      <c r="DD48" t="str">
        <f t="shared" si="63"/>
        <v>&lt;/EN:AnalyteIdentification&gt;</v>
      </c>
      <c r="DE48" t="str">
        <f t="shared" si="64"/>
        <v>&lt;EN:AnalysisResult&gt;</v>
      </c>
      <c r="DF48" t="str">
        <f t="shared" si="65"/>
        <v>&lt;EN:Result&gt;</v>
      </c>
      <c r="DG48" t="str">
        <f t="shared" si="66"/>
        <v>DATA MISSING</v>
      </c>
      <c r="DH48" t="str">
        <f t="shared" si="67"/>
        <v>&lt;/EN:Result&gt;</v>
      </c>
      <c r="DI48" t="str">
        <f t="shared" si="68"/>
        <v>&lt;/EN:AnalysisResult&gt;</v>
      </c>
      <c r="DJ48" t="str">
        <f t="shared" si="69"/>
        <v>&lt;EN:QAQCSummary&gt;</v>
      </c>
      <c r="DK48" t="str">
        <f t="shared" si="70"/>
        <v>DATA MISSING</v>
      </c>
      <c r="DL48">
        <f t="shared" si="71"/>
      </c>
      <c r="DM48" t="str">
        <f t="shared" si="72"/>
        <v>&lt;/EN:QAQCSummary&gt;</v>
      </c>
      <c r="DN48" t="str">
        <f t="shared" si="73"/>
        <v>&lt;/EN:AnalysisResultInformation&gt;</v>
      </c>
      <c r="DO48" t="str">
        <f t="shared" si="74"/>
        <v>&lt;EN:AnalysisResultInformation&gt;</v>
      </c>
      <c r="DP48" t="str">
        <f t="shared" si="75"/>
        <v>&lt;EN:LabAnalysisIdentification&gt;</v>
      </c>
      <c r="DQ48" t="str">
        <f t="shared" si="76"/>
        <v>&lt;EN:LabAccreditation&gt;</v>
      </c>
      <c r="DR48" t="str">
        <f t="shared" si="77"/>
        <v>DATA MISSING</v>
      </c>
      <c r="DS48" t="str">
        <f t="shared" si="78"/>
        <v>&lt;EN:LabAccreditationAuthorityName&gt;STATE&lt;/EN:LabAccreditationAuthorityName&gt;</v>
      </c>
      <c r="DT48" t="str">
        <f t="shared" si="79"/>
        <v>&lt;/EN:LabAccreditation&gt;</v>
      </c>
      <c r="DU48" t="str">
        <f t="shared" si="80"/>
        <v>&lt;EN:SampleAnalyticalMethod&gt;</v>
      </c>
      <c r="DV48" t="str">
        <f t="shared" si="81"/>
        <v>&lt;EN:MethodIdentifier&gt;9223B-PA&lt;/EN:MethodIdentifier&gt;</v>
      </c>
      <c r="DW48" t="str">
        <f t="shared" si="82"/>
        <v>&lt;/EN:SampleAnalyticalMethod&gt;</v>
      </c>
      <c r="DX48" t="str">
        <f t="shared" si="83"/>
        <v>&lt;EN:SampleAnalyzedMeasure&gt;</v>
      </c>
      <c r="DY48" t="str">
        <f t="shared" si="84"/>
        <v>&lt;EN:MeasurementValue&gt;100&lt;/EN:MeasurementValue&gt;</v>
      </c>
      <c r="DZ48" t="str">
        <f t="shared" si="85"/>
        <v>&lt;EN:MeasurementUnit&gt;ML&lt;/EN:MeasurementUnit&gt;</v>
      </c>
      <c r="EA48" t="str">
        <f t="shared" si="86"/>
        <v>&lt;/EN:SampleAnalyzedMeasure&gt;</v>
      </c>
      <c r="EB48">
        <f t="shared" si="87"/>
      </c>
      <c r="EC48">
        <f t="shared" si="88"/>
      </c>
      <c r="ED48" t="str">
        <f t="shared" si="89"/>
        <v>&lt;/EN:LabAnalysisIdentification&gt;</v>
      </c>
      <c r="EE48" t="str">
        <f t="shared" si="90"/>
        <v>&lt;EN:AnalyteIdentification&gt;</v>
      </c>
      <c r="EF48" t="str">
        <f t="shared" si="91"/>
        <v>&lt;EN:AnalyteCode&gt;3014&lt;/EN:AnalyteCode&gt;</v>
      </c>
      <c r="EG48" t="str">
        <f t="shared" si="92"/>
        <v>&lt;/EN:AnalyteIdentification&gt;</v>
      </c>
      <c r="EH48" t="str">
        <f t="shared" si="93"/>
        <v>&lt;EN:AnalysisResult&gt;</v>
      </c>
      <c r="EI48" t="str">
        <f t="shared" si="94"/>
        <v>&lt;EN:Result&gt;</v>
      </c>
      <c r="EJ48" t="str">
        <f t="shared" si="95"/>
        <v>DATA MISSING</v>
      </c>
      <c r="EK48" t="str">
        <f t="shared" si="96"/>
        <v>&lt;/EN:Result&gt;</v>
      </c>
      <c r="EL48" t="str">
        <f t="shared" si="97"/>
        <v>&lt;/EN:AnalysisResult&gt;</v>
      </c>
      <c r="EM48" t="str">
        <f t="shared" si="98"/>
        <v>&lt;EN:QAQCSummary&gt;</v>
      </c>
      <c r="EN48" t="str">
        <f t="shared" si="99"/>
        <v>DATA MISSING</v>
      </c>
      <c r="EO48">
        <f t="shared" si="100"/>
      </c>
      <c r="EP48" t="str">
        <f t="shared" si="101"/>
        <v>&lt;/EN:QAQCSummary&gt;</v>
      </c>
      <c r="EQ48" t="str">
        <f t="shared" si="102"/>
        <v>&lt;/EN:AnalysisResultInformation&gt;</v>
      </c>
      <c r="ER48" t="str">
        <f t="shared" si="108"/>
        <v>&lt;/EN:Sample&gt;</v>
      </c>
      <c r="ES48" t="str">
        <f t="shared" si="108"/>
        <v>&lt;/EN:LabReport&gt;</v>
      </c>
      <c r="ET48" t="str">
        <f t="shared" si="108"/>
        <v>&lt;/EN:Submission&gt;</v>
      </c>
      <c r="EU48" t="str">
        <f t="shared" si="108"/>
        <v>&lt;/EN:eDWR&gt;</v>
      </c>
    </row>
    <row r="49" spans="1:151" ht="15">
      <c r="A49" s="75"/>
      <c r="B49" s="76"/>
      <c r="C49" s="77"/>
      <c r="D49" s="76"/>
      <c r="E49" s="76"/>
      <c r="F49" s="78"/>
      <c r="G49" s="84"/>
      <c r="H49" s="76"/>
      <c r="I49" s="76"/>
      <c r="J49" s="76"/>
      <c r="K49" s="80"/>
      <c r="L49" s="81"/>
      <c r="M49" s="82"/>
      <c r="N49" s="83"/>
      <c r="O49" s="83"/>
      <c r="P49" s="82"/>
      <c r="Q49" s="77"/>
      <c r="R49" s="80"/>
      <c r="S49" s="76"/>
      <c r="T49" s="81"/>
      <c r="U49" s="76"/>
      <c r="V49" s="76"/>
      <c r="W49" s="77"/>
      <c r="X49" s="77"/>
      <c r="Y49" s="76"/>
      <c r="Z49" s="76"/>
      <c r="AA49" s="77"/>
      <c r="AB49" s="76"/>
      <c r="AC49" s="76"/>
      <c r="AD49" s="76"/>
      <c r="AE49" s="77"/>
      <c r="AF49" s="76"/>
      <c r="AG49">
        <f t="shared" si="0"/>
      </c>
      <c r="AH49" s="5" t="str">
        <f t="shared" si="1"/>
        <v>&lt;EN:Sample&gt;&lt;EN:SampleIdentification&gt;DATA MISSINGDATA MISSINGDATA MISSINGDATA MISSINGDATA MISSINGDATA MISSING</v>
      </c>
      <c r="AI49" s="5" t="str">
        <f t="shared" si="2"/>
        <v>DATA MISSING&lt;EN:StateClassificationCode&gt;TC&lt;/EN:StateClassificationCode&gt;&lt;/EN:SampleIdentification&gt;</v>
      </c>
      <c r="AJ49" s="5" t="str">
        <f t="shared" si="3"/>
        <v>&lt;EN:SampleLocationIdentification&gt;DATA MISSING&lt;/EN:SampleLocationIdentification&gt;</v>
      </c>
      <c r="AK49"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49"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49"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49" s="5" t="str">
        <f t="shared" si="7"/>
        <v>&lt;EN:AnalyteIdentification&gt;&lt;EN:AnalyteCode&gt;3014&lt;/EN:AnalyteCode&gt;&lt;/EN:AnalyteIdentification&gt;&lt;EN:AnalysisResult&gt;&lt;EN:Result&gt;DATA MISSING&lt;/EN:Result&gt;&lt;/EN:AnalysisResult&gt;&lt;EN:QAQCSummary&gt;DATA MISSING&lt;/EN:QAQCSummary&gt;&lt;/EN:AnalysisResultInformation&gt;</v>
      </c>
      <c r="AO49" s="5" t="str">
        <f t="shared" si="8"/>
        <v>&lt;/EN:Sample&gt;</v>
      </c>
      <c r="AP49" s="5" t="str">
        <f t="shared" si="104"/>
        <v>&lt;EN:eDWR xmlns:EN="urn:us:net:exchangenetwork" xmlns:facid="http://www.epa.gov/xml" xmlns:xsi="http://www.w3.org/2001/XMLSchema-instance" xsi:schemaLocation="urn:us:net:exchangenetwork http://10.16.11.45:8080/XMLSampling/Schemas/SDWIS_eDWR_v2.0.xsd"&gt;</v>
      </c>
      <c r="AQ49" t="str">
        <f t="shared" si="104"/>
        <v>&lt;EN:Submission&gt;</v>
      </c>
      <c r="AR49" t="str">
        <f t="shared" si="104"/>
        <v>&lt;EN:LabReport&gt;</v>
      </c>
      <c r="AS49" t="str">
        <f t="shared" si="104"/>
        <v>&lt;EN:LabIdentification&gt;</v>
      </c>
      <c r="AT49" t="str">
        <f t="shared" si="104"/>
        <v>&lt;EN:LabAccreditation&gt;</v>
      </c>
      <c r="AU49" t="str">
        <f t="shared" si="10"/>
        <v>DATA MISSING</v>
      </c>
      <c r="AV49" t="str">
        <f t="shared" si="105"/>
        <v>&lt;EN:LabAccreditationAuthorityName&gt;STATE&lt;/EN:LabAccreditationAuthorityName&gt;</v>
      </c>
      <c r="AW49" t="str">
        <f t="shared" si="105"/>
        <v>&lt;/EN:LabAccreditation&gt;</v>
      </c>
      <c r="AX49" t="str">
        <f t="shared" si="105"/>
        <v>&lt;/EN:LabIdentification&gt;</v>
      </c>
      <c r="AY49" t="str">
        <f t="shared" si="105"/>
        <v>&lt;EN:Sample&gt;</v>
      </c>
      <c r="AZ49" t="str">
        <f t="shared" si="105"/>
        <v>&lt;EN:SampleIdentification&gt;</v>
      </c>
      <c r="BA49">
        <f t="shared" si="12"/>
      </c>
      <c r="BB49" t="str">
        <f t="shared" si="13"/>
        <v>DATA MISSING</v>
      </c>
      <c r="BC49" t="str">
        <f t="shared" si="14"/>
        <v>DATA MISSING</v>
      </c>
      <c r="BD49" t="str">
        <f t="shared" si="15"/>
        <v>DATA MISSING</v>
      </c>
      <c r="BE49" t="str">
        <f t="shared" si="16"/>
        <v>DATA MISSING</v>
      </c>
      <c r="BF49" t="str">
        <f t="shared" si="17"/>
        <v>DATA MISSING</v>
      </c>
      <c r="BG49" t="str">
        <f t="shared" si="18"/>
        <v>DATA MISSING</v>
      </c>
      <c r="BH49">
        <f t="shared" si="19"/>
      </c>
      <c r="BI49">
        <f t="shared" si="20"/>
      </c>
      <c r="BJ49">
        <f t="shared" si="21"/>
      </c>
      <c r="BK49">
        <f t="shared" si="22"/>
      </c>
      <c r="BL49">
        <f t="shared" si="23"/>
      </c>
      <c r="BM49">
        <f t="shared" si="106"/>
      </c>
      <c r="BN49">
        <f t="shared" si="106"/>
      </c>
      <c r="BO49">
        <f t="shared" si="106"/>
      </c>
      <c r="BP49">
        <f t="shared" si="25"/>
      </c>
      <c r="BQ49">
        <f t="shared" si="26"/>
      </c>
      <c r="BR49">
        <f t="shared" si="27"/>
      </c>
      <c r="BS49" t="str">
        <f t="shared" si="28"/>
        <v>DATA MISSING</v>
      </c>
      <c r="BT49">
        <f t="shared" si="29"/>
      </c>
      <c r="BU49">
        <f t="shared" si="30"/>
      </c>
      <c r="BV49">
        <f t="shared" si="31"/>
      </c>
      <c r="BW49">
        <f t="shared" si="32"/>
      </c>
      <c r="BX49">
        <f t="shared" si="33"/>
      </c>
      <c r="BY49">
        <f t="shared" si="34"/>
      </c>
      <c r="BZ49">
        <f t="shared" si="35"/>
      </c>
      <c r="CA49">
        <f t="shared" si="36"/>
      </c>
      <c r="CB49">
        <f t="shared" si="37"/>
      </c>
      <c r="CC49">
        <f t="shared" si="38"/>
      </c>
      <c r="CD49">
        <f t="shared" si="39"/>
      </c>
      <c r="CE49" t="str">
        <f t="shared" si="107"/>
        <v>&lt;EN:StateClassificationCode&gt;TC&lt;/EN:StateClassificationCode&gt;</v>
      </c>
      <c r="CF49" t="str">
        <f t="shared" si="107"/>
        <v>&lt;/EN:SampleIdentification&gt;</v>
      </c>
      <c r="CG49" t="str">
        <f t="shared" si="107"/>
        <v>&lt;EN:SampleLocationIdentification&gt;</v>
      </c>
      <c r="CH49" t="str">
        <f t="shared" si="41"/>
        <v>DATA MISSING</v>
      </c>
      <c r="CI49">
        <f t="shared" si="42"/>
      </c>
      <c r="CJ49">
        <f t="shared" si="43"/>
      </c>
      <c r="CK49" t="str">
        <f t="shared" si="44"/>
        <v>&lt;/EN:SampleLocationIdentification&gt;</v>
      </c>
      <c r="CL49" t="str">
        <f t="shared" si="45"/>
        <v>&lt;EN:AnalysisResultInformation&gt;</v>
      </c>
      <c r="CM49" t="str">
        <f t="shared" si="46"/>
        <v>&lt;EN:LabAnalysisIdentification&gt;</v>
      </c>
      <c r="CN49" t="str">
        <f t="shared" si="47"/>
        <v>&lt;EN:LabAccreditation&gt;</v>
      </c>
      <c r="CO49" t="str">
        <f t="shared" si="48"/>
        <v>DATA MISSING</v>
      </c>
      <c r="CP49" t="str">
        <f t="shared" si="49"/>
        <v>&lt;EN:LabAccreditationAuthorityName&gt;STATE&lt;/EN:LabAccreditationAuthorityName&gt;</v>
      </c>
      <c r="CQ49" t="str">
        <f t="shared" si="50"/>
        <v>&lt;/EN:LabAccreditation&gt;</v>
      </c>
      <c r="CR49" t="str">
        <f t="shared" si="51"/>
        <v>&lt;EN:SampleAnalyticalMethod&gt;</v>
      </c>
      <c r="CS49" t="str">
        <f t="shared" si="52"/>
        <v>&lt;EN:MethodIdentifier&gt;9223B-PA&lt;/EN:MethodIdentifier&gt;</v>
      </c>
      <c r="CT49" t="str">
        <f t="shared" si="53"/>
        <v>&lt;/EN:SampleAnalyticalMethod&gt;</v>
      </c>
      <c r="CU49" t="str">
        <f t="shared" si="54"/>
        <v>&lt;EN:SampleAnalyzedMeasure&gt;</v>
      </c>
      <c r="CV49" t="str">
        <f t="shared" si="55"/>
        <v>&lt;EN:MeasurementValue&gt;100&lt;/EN:MeasurementValue&gt;</v>
      </c>
      <c r="CW49" t="str">
        <f t="shared" si="56"/>
        <v>&lt;EN:MeasurementUnit&gt;ML&lt;/EN:MeasurementUnit&gt;</v>
      </c>
      <c r="CX49" t="str">
        <f t="shared" si="57"/>
        <v>&lt;/EN:SampleAnalyzedMeasure&gt;</v>
      </c>
      <c r="CY49">
        <f t="shared" si="58"/>
      </c>
      <c r="CZ49">
        <f t="shared" si="59"/>
      </c>
      <c r="DA49" t="str">
        <f t="shared" si="60"/>
        <v>&lt;/EN:LabAnalysisIdentification&gt;</v>
      </c>
      <c r="DB49" t="str">
        <f t="shared" si="61"/>
        <v>&lt;EN:AnalyteIdentification&gt;</v>
      </c>
      <c r="DC49" t="str">
        <f t="shared" si="62"/>
        <v>&lt;EN:AnalyteCode&gt;3100&lt;/EN:AnalyteCode&gt;</v>
      </c>
      <c r="DD49" t="str">
        <f t="shared" si="63"/>
        <v>&lt;/EN:AnalyteIdentification&gt;</v>
      </c>
      <c r="DE49" t="str">
        <f t="shared" si="64"/>
        <v>&lt;EN:AnalysisResult&gt;</v>
      </c>
      <c r="DF49" t="str">
        <f t="shared" si="65"/>
        <v>&lt;EN:Result&gt;</v>
      </c>
      <c r="DG49" t="str">
        <f t="shared" si="66"/>
        <v>DATA MISSING</v>
      </c>
      <c r="DH49" t="str">
        <f t="shared" si="67"/>
        <v>&lt;/EN:Result&gt;</v>
      </c>
      <c r="DI49" t="str">
        <f t="shared" si="68"/>
        <v>&lt;/EN:AnalysisResult&gt;</v>
      </c>
      <c r="DJ49" t="str">
        <f t="shared" si="69"/>
        <v>&lt;EN:QAQCSummary&gt;</v>
      </c>
      <c r="DK49" t="str">
        <f t="shared" si="70"/>
        <v>DATA MISSING</v>
      </c>
      <c r="DL49">
        <f t="shared" si="71"/>
      </c>
      <c r="DM49" t="str">
        <f t="shared" si="72"/>
        <v>&lt;/EN:QAQCSummary&gt;</v>
      </c>
      <c r="DN49" t="str">
        <f t="shared" si="73"/>
        <v>&lt;/EN:AnalysisResultInformation&gt;</v>
      </c>
      <c r="DO49" t="str">
        <f t="shared" si="74"/>
        <v>&lt;EN:AnalysisResultInformation&gt;</v>
      </c>
      <c r="DP49" t="str">
        <f t="shared" si="75"/>
        <v>&lt;EN:LabAnalysisIdentification&gt;</v>
      </c>
      <c r="DQ49" t="str">
        <f t="shared" si="76"/>
        <v>&lt;EN:LabAccreditation&gt;</v>
      </c>
      <c r="DR49" t="str">
        <f t="shared" si="77"/>
        <v>DATA MISSING</v>
      </c>
      <c r="DS49" t="str">
        <f t="shared" si="78"/>
        <v>&lt;EN:LabAccreditationAuthorityName&gt;STATE&lt;/EN:LabAccreditationAuthorityName&gt;</v>
      </c>
      <c r="DT49" t="str">
        <f t="shared" si="79"/>
        <v>&lt;/EN:LabAccreditation&gt;</v>
      </c>
      <c r="DU49" t="str">
        <f t="shared" si="80"/>
        <v>&lt;EN:SampleAnalyticalMethod&gt;</v>
      </c>
      <c r="DV49" t="str">
        <f t="shared" si="81"/>
        <v>&lt;EN:MethodIdentifier&gt;9223B-PA&lt;/EN:MethodIdentifier&gt;</v>
      </c>
      <c r="DW49" t="str">
        <f t="shared" si="82"/>
        <v>&lt;/EN:SampleAnalyticalMethod&gt;</v>
      </c>
      <c r="DX49" t="str">
        <f t="shared" si="83"/>
        <v>&lt;EN:SampleAnalyzedMeasure&gt;</v>
      </c>
      <c r="DY49" t="str">
        <f t="shared" si="84"/>
        <v>&lt;EN:MeasurementValue&gt;100&lt;/EN:MeasurementValue&gt;</v>
      </c>
      <c r="DZ49" t="str">
        <f t="shared" si="85"/>
        <v>&lt;EN:MeasurementUnit&gt;ML&lt;/EN:MeasurementUnit&gt;</v>
      </c>
      <c r="EA49" t="str">
        <f t="shared" si="86"/>
        <v>&lt;/EN:SampleAnalyzedMeasure&gt;</v>
      </c>
      <c r="EB49">
        <f t="shared" si="87"/>
      </c>
      <c r="EC49">
        <f t="shared" si="88"/>
      </c>
      <c r="ED49" t="str">
        <f t="shared" si="89"/>
        <v>&lt;/EN:LabAnalysisIdentification&gt;</v>
      </c>
      <c r="EE49" t="str">
        <f t="shared" si="90"/>
        <v>&lt;EN:AnalyteIdentification&gt;</v>
      </c>
      <c r="EF49" t="str">
        <f t="shared" si="91"/>
        <v>&lt;EN:AnalyteCode&gt;3014&lt;/EN:AnalyteCode&gt;</v>
      </c>
      <c r="EG49" t="str">
        <f t="shared" si="92"/>
        <v>&lt;/EN:AnalyteIdentification&gt;</v>
      </c>
      <c r="EH49" t="str">
        <f t="shared" si="93"/>
        <v>&lt;EN:AnalysisResult&gt;</v>
      </c>
      <c r="EI49" t="str">
        <f t="shared" si="94"/>
        <v>&lt;EN:Result&gt;</v>
      </c>
      <c r="EJ49" t="str">
        <f t="shared" si="95"/>
        <v>DATA MISSING</v>
      </c>
      <c r="EK49" t="str">
        <f t="shared" si="96"/>
        <v>&lt;/EN:Result&gt;</v>
      </c>
      <c r="EL49" t="str">
        <f t="shared" si="97"/>
        <v>&lt;/EN:AnalysisResult&gt;</v>
      </c>
      <c r="EM49" t="str">
        <f t="shared" si="98"/>
        <v>&lt;EN:QAQCSummary&gt;</v>
      </c>
      <c r="EN49" t="str">
        <f t="shared" si="99"/>
        <v>DATA MISSING</v>
      </c>
      <c r="EO49">
        <f t="shared" si="100"/>
      </c>
      <c r="EP49" t="str">
        <f t="shared" si="101"/>
        <v>&lt;/EN:QAQCSummary&gt;</v>
      </c>
      <c r="EQ49" t="str">
        <f t="shared" si="102"/>
        <v>&lt;/EN:AnalysisResultInformation&gt;</v>
      </c>
      <c r="ER49" t="str">
        <f t="shared" si="108"/>
        <v>&lt;/EN:Sample&gt;</v>
      </c>
      <c r="ES49" t="str">
        <f t="shared" si="108"/>
        <v>&lt;/EN:LabReport&gt;</v>
      </c>
      <c r="ET49" t="str">
        <f t="shared" si="108"/>
        <v>&lt;/EN:Submission&gt;</v>
      </c>
      <c r="EU49" t="str">
        <f t="shared" si="108"/>
        <v>&lt;/EN:eDWR&gt;</v>
      </c>
    </row>
    <row r="50" spans="1:151" ht="15">
      <c r="A50" s="75"/>
      <c r="B50" s="76"/>
      <c r="C50" s="77"/>
      <c r="D50" s="76"/>
      <c r="E50" s="76"/>
      <c r="F50" s="78"/>
      <c r="G50" s="84"/>
      <c r="H50" s="76"/>
      <c r="I50" s="76"/>
      <c r="J50" s="76"/>
      <c r="K50" s="80"/>
      <c r="L50" s="81"/>
      <c r="M50" s="82"/>
      <c r="N50" s="83"/>
      <c r="O50" s="83"/>
      <c r="P50" s="82"/>
      <c r="Q50" s="77"/>
      <c r="R50" s="80"/>
      <c r="S50" s="76"/>
      <c r="T50" s="81"/>
      <c r="U50" s="76"/>
      <c r="V50" s="76"/>
      <c r="W50" s="77"/>
      <c r="X50" s="77"/>
      <c r="Y50" s="76"/>
      <c r="Z50" s="76"/>
      <c r="AA50" s="77"/>
      <c r="AB50" s="76"/>
      <c r="AC50" s="76"/>
      <c r="AD50" s="76"/>
      <c r="AE50" s="77"/>
      <c r="AF50" s="76"/>
      <c r="AG50">
        <f t="shared" si="0"/>
      </c>
      <c r="AH50" s="5" t="str">
        <f t="shared" si="1"/>
        <v>&lt;EN:Sample&gt;&lt;EN:SampleIdentification&gt;DATA MISSINGDATA MISSINGDATA MISSINGDATA MISSINGDATA MISSINGDATA MISSING</v>
      </c>
      <c r="AI50" s="5" t="str">
        <f t="shared" si="2"/>
        <v>DATA MISSING&lt;EN:StateClassificationCode&gt;TC&lt;/EN:StateClassificationCode&gt;&lt;/EN:SampleIdentification&gt;</v>
      </c>
      <c r="AJ50" s="5" t="str">
        <f t="shared" si="3"/>
        <v>&lt;EN:SampleLocationIdentification&gt;DATA MISSING&lt;/EN:SampleLocationIdentification&gt;</v>
      </c>
      <c r="AK50"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50"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50"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50" s="5" t="str">
        <f t="shared" si="7"/>
        <v>&lt;EN:AnalyteIdentification&gt;&lt;EN:AnalyteCode&gt;3014&lt;/EN:AnalyteCode&gt;&lt;/EN:AnalyteIdentification&gt;&lt;EN:AnalysisResult&gt;&lt;EN:Result&gt;DATA MISSING&lt;/EN:Result&gt;&lt;/EN:AnalysisResult&gt;&lt;EN:QAQCSummary&gt;DATA MISSING&lt;/EN:QAQCSummary&gt;&lt;/EN:AnalysisResultInformation&gt;</v>
      </c>
      <c r="AO50" s="5" t="str">
        <f t="shared" si="8"/>
        <v>&lt;/EN:Sample&gt;</v>
      </c>
      <c r="AP50" s="5" t="str">
        <f t="shared" si="104"/>
        <v>&lt;EN:eDWR xmlns:EN="urn:us:net:exchangenetwork" xmlns:facid="http://www.epa.gov/xml" xmlns:xsi="http://www.w3.org/2001/XMLSchema-instance" xsi:schemaLocation="urn:us:net:exchangenetwork http://10.16.11.45:8080/XMLSampling/Schemas/SDWIS_eDWR_v2.0.xsd"&gt;</v>
      </c>
      <c r="AQ50" t="str">
        <f t="shared" si="104"/>
        <v>&lt;EN:Submission&gt;</v>
      </c>
      <c r="AR50" t="str">
        <f t="shared" si="104"/>
        <v>&lt;EN:LabReport&gt;</v>
      </c>
      <c r="AS50" t="str">
        <f t="shared" si="104"/>
        <v>&lt;EN:LabIdentification&gt;</v>
      </c>
      <c r="AT50" t="str">
        <f t="shared" si="104"/>
        <v>&lt;EN:LabAccreditation&gt;</v>
      </c>
      <c r="AU50" t="str">
        <f t="shared" si="10"/>
        <v>DATA MISSING</v>
      </c>
      <c r="AV50" t="str">
        <f t="shared" si="105"/>
        <v>&lt;EN:LabAccreditationAuthorityName&gt;STATE&lt;/EN:LabAccreditationAuthorityName&gt;</v>
      </c>
      <c r="AW50" t="str">
        <f t="shared" si="105"/>
        <v>&lt;/EN:LabAccreditation&gt;</v>
      </c>
      <c r="AX50" t="str">
        <f t="shared" si="105"/>
        <v>&lt;/EN:LabIdentification&gt;</v>
      </c>
      <c r="AY50" t="str">
        <f t="shared" si="105"/>
        <v>&lt;EN:Sample&gt;</v>
      </c>
      <c r="AZ50" t="str">
        <f t="shared" si="105"/>
        <v>&lt;EN:SampleIdentification&gt;</v>
      </c>
      <c r="BA50">
        <f t="shared" si="12"/>
      </c>
      <c r="BB50" t="str">
        <f t="shared" si="13"/>
        <v>DATA MISSING</v>
      </c>
      <c r="BC50" t="str">
        <f t="shared" si="14"/>
        <v>DATA MISSING</v>
      </c>
      <c r="BD50" t="str">
        <f t="shared" si="15"/>
        <v>DATA MISSING</v>
      </c>
      <c r="BE50" t="str">
        <f t="shared" si="16"/>
        <v>DATA MISSING</v>
      </c>
      <c r="BF50" t="str">
        <f t="shared" si="17"/>
        <v>DATA MISSING</v>
      </c>
      <c r="BG50" t="str">
        <f t="shared" si="18"/>
        <v>DATA MISSING</v>
      </c>
      <c r="BH50">
        <f t="shared" si="19"/>
      </c>
      <c r="BI50">
        <f t="shared" si="20"/>
      </c>
      <c r="BJ50">
        <f t="shared" si="21"/>
      </c>
      <c r="BK50">
        <f t="shared" si="22"/>
      </c>
      <c r="BL50">
        <f t="shared" si="23"/>
      </c>
      <c r="BM50">
        <f t="shared" si="106"/>
      </c>
      <c r="BN50">
        <f t="shared" si="106"/>
      </c>
      <c r="BO50">
        <f t="shared" si="106"/>
      </c>
      <c r="BP50">
        <f t="shared" si="25"/>
      </c>
      <c r="BQ50">
        <f t="shared" si="26"/>
      </c>
      <c r="BR50">
        <f t="shared" si="27"/>
      </c>
      <c r="BS50" t="str">
        <f t="shared" si="28"/>
        <v>DATA MISSING</v>
      </c>
      <c r="BT50">
        <f t="shared" si="29"/>
      </c>
      <c r="BU50">
        <f t="shared" si="30"/>
      </c>
      <c r="BV50">
        <f t="shared" si="31"/>
      </c>
      <c r="BW50">
        <f t="shared" si="32"/>
      </c>
      <c r="BX50">
        <f t="shared" si="33"/>
      </c>
      <c r="BY50">
        <f t="shared" si="34"/>
      </c>
      <c r="BZ50">
        <f t="shared" si="35"/>
      </c>
      <c r="CA50">
        <f t="shared" si="36"/>
      </c>
      <c r="CB50">
        <f t="shared" si="37"/>
      </c>
      <c r="CC50">
        <f t="shared" si="38"/>
      </c>
      <c r="CD50">
        <f t="shared" si="39"/>
      </c>
      <c r="CE50" t="str">
        <f t="shared" si="107"/>
        <v>&lt;EN:StateClassificationCode&gt;TC&lt;/EN:StateClassificationCode&gt;</v>
      </c>
      <c r="CF50" t="str">
        <f t="shared" si="107"/>
        <v>&lt;/EN:SampleIdentification&gt;</v>
      </c>
      <c r="CG50" t="str">
        <f t="shared" si="107"/>
        <v>&lt;EN:SampleLocationIdentification&gt;</v>
      </c>
      <c r="CH50" t="str">
        <f t="shared" si="41"/>
        <v>DATA MISSING</v>
      </c>
      <c r="CI50">
        <f t="shared" si="42"/>
      </c>
      <c r="CJ50">
        <f t="shared" si="43"/>
      </c>
      <c r="CK50" t="str">
        <f t="shared" si="44"/>
        <v>&lt;/EN:SampleLocationIdentification&gt;</v>
      </c>
      <c r="CL50" t="str">
        <f t="shared" si="45"/>
        <v>&lt;EN:AnalysisResultInformation&gt;</v>
      </c>
      <c r="CM50" t="str">
        <f t="shared" si="46"/>
        <v>&lt;EN:LabAnalysisIdentification&gt;</v>
      </c>
      <c r="CN50" t="str">
        <f t="shared" si="47"/>
        <v>&lt;EN:LabAccreditation&gt;</v>
      </c>
      <c r="CO50" t="str">
        <f t="shared" si="48"/>
        <v>DATA MISSING</v>
      </c>
      <c r="CP50" t="str">
        <f t="shared" si="49"/>
        <v>&lt;EN:LabAccreditationAuthorityName&gt;STATE&lt;/EN:LabAccreditationAuthorityName&gt;</v>
      </c>
      <c r="CQ50" t="str">
        <f t="shared" si="50"/>
        <v>&lt;/EN:LabAccreditation&gt;</v>
      </c>
      <c r="CR50" t="str">
        <f t="shared" si="51"/>
        <v>&lt;EN:SampleAnalyticalMethod&gt;</v>
      </c>
      <c r="CS50" t="str">
        <f t="shared" si="52"/>
        <v>&lt;EN:MethodIdentifier&gt;9223B-PA&lt;/EN:MethodIdentifier&gt;</v>
      </c>
      <c r="CT50" t="str">
        <f t="shared" si="53"/>
        <v>&lt;/EN:SampleAnalyticalMethod&gt;</v>
      </c>
      <c r="CU50" t="str">
        <f t="shared" si="54"/>
        <v>&lt;EN:SampleAnalyzedMeasure&gt;</v>
      </c>
      <c r="CV50" t="str">
        <f t="shared" si="55"/>
        <v>&lt;EN:MeasurementValue&gt;100&lt;/EN:MeasurementValue&gt;</v>
      </c>
      <c r="CW50" t="str">
        <f t="shared" si="56"/>
        <v>&lt;EN:MeasurementUnit&gt;ML&lt;/EN:MeasurementUnit&gt;</v>
      </c>
      <c r="CX50" t="str">
        <f t="shared" si="57"/>
        <v>&lt;/EN:SampleAnalyzedMeasure&gt;</v>
      </c>
      <c r="CY50">
        <f t="shared" si="58"/>
      </c>
      <c r="CZ50">
        <f t="shared" si="59"/>
      </c>
      <c r="DA50" t="str">
        <f t="shared" si="60"/>
        <v>&lt;/EN:LabAnalysisIdentification&gt;</v>
      </c>
      <c r="DB50" t="str">
        <f t="shared" si="61"/>
        <v>&lt;EN:AnalyteIdentification&gt;</v>
      </c>
      <c r="DC50" t="str">
        <f t="shared" si="62"/>
        <v>&lt;EN:AnalyteCode&gt;3100&lt;/EN:AnalyteCode&gt;</v>
      </c>
      <c r="DD50" t="str">
        <f t="shared" si="63"/>
        <v>&lt;/EN:AnalyteIdentification&gt;</v>
      </c>
      <c r="DE50" t="str">
        <f t="shared" si="64"/>
        <v>&lt;EN:AnalysisResult&gt;</v>
      </c>
      <c r="DF50" t="str">
        <f t="shared" si="65"/>
        <v>&lt;EN:Result&gt;</v>
      </c>
      <c r="DG50" t="str">
        <f t="shared" si="66"/>
        <v>DATA MISSING</v>
      </c>
      <c r="DH50" t="str">
        <f t="shared" si="67"/>
        <v>&lt;/EN:Result&gt;</v>
      </c>
      <c r="DI50" t="str">
        <f t="shared" si="68"/>
        <v>&lt;/EN:AnalysisResult&gt;</v>
      </c>
      <c r="DJ50" t="str">
        <f t="shared" si="69"/>
        <v>&lt;EN:QAQCSummary&gt;</v>
      </c>
      <c r="DK50" t="str">
        <f t="shared" si="70"/>
        <v>DATA MISSING</v>
      </c>
      <c r="DL50">
        <f t="shared" si="71"/>
      </c>
      <c r="DM50" t="str">
        <f t="shared" si="72"/>
        <v>&lt;/EN:QAQCSummary&gt;</v>
      </c>
      <c r="DN50" t="str">
        <f t="shared" si="73"/>
        <v>&lt;/EN:AnalysisResultInformation&gt;</v>
      </c>
      <c r="DO50" t="str">
        <f t="shared" si="74"/>
        <v>&lt;EN:AnalysisResultInformation&gt;</v>
      </c>
      <c r="DP50" t="str">
        <f t="shared" si="75"/>
        <v>&lt;EN:LabAnalysisIdentification&gt;</v>
      </c>
      <c r="DQ50" t="str">
        <f t="shared" si="76"/>
        <v>&lt;EN:LabAccreditation&gt;</v>
      </c>
      <c r="DR50" t="str">
        <f t="shared" si="77"/>
        <v>DATA MISSING</v>
      </c>
      <c r="DS50" t="str">
        <f t="shared" si="78"/>
        <v>&lt;EN:LabAccreditationAuthorityName&gt;STATE&lt;/EN:LabAccreditationAuthorityName&gt;</v>
      </c>
      <c r="DT50" t="str">
        <f t="shared" si="79"/>
        <v>&lt;/EN:LabAccreditation&gt;</v>
      </c>
      <c r="DU50" t="str">
        <f t="shared" si="80"/>
        <v>&lt;EN:SampleAnalyticalMethod&gt;</v>
      </c>
      <c r="DV50" t="str">
        <f t="shared" si="81"/>
        <v>&lt;EN:MethodIdentifier&gt;9223B-PA&lt;/EN:MethodIdentifier&gt;</v>
      </c>
      <c r="DW50" t="str">
        <f t="shared" si="82"/>
        <v>&lt;/EN:SampleAnalyticalMethod&gt;</v>
      </c>
      <c r="DX50" t="str">
        <f t="shared" si="83"/>
        <v>&lt;EN:SampleAnalyzedMeasure&gt;</v>
      </c>
      <c r="DY50" t="str">
        <f t="shared" si="84"/>
        <v>&lt;EN:MeasurementValue&gt;100&lt;/EN:MeasurementValue&gt;</v>
      </c>
      <c r="DZ50" t="str">
        <f t="shared" si="85"/>
        <v>&lt;EN:MeasurementUnit&gt;ML&lt;/EN:MeasurementUnit&gt;</v>
      </c>
      <c r="EA50" t="str">
        <f t="shared" si="86"/>
        <v>&lt;/EN:SampleAnalyzedMeasure&gt;</v>
      </c>
      <c r="EB50">
        <f t="shared" si="87"/>
      </c>
      <c r="EC50">
        <f t="shared" si="88"/>
      </c>
      <c r="ED50" t="str">
        <f t="shared" si="89"/>
        <v>&lt;/EN:LabAnalysisIdentification&gt;</v>
      </c>
      <c r="EE50" t="str">
        <f t="shared" si="90"/>
        <v>&lt;EN:AnalyteIdentification&gt;</v>
      </c>
      <c r="EF50" t="str">
        <f t="shared" si="91"/>
        <v>&lt;EN:AnalyteCode&gt;3014&lt;/EN:AnalyteCode&gt;</v>
      </c>
      <c r="EG50" t="str">
        <f t="shared" si="92"/>
        <v>&lt;/EN:AnalyteIdentification&gt;</v>
      </c>
      <c r="EH50" t="str">
        <f t="shared" si="93"/>
        <v>&lt;EN:AnalysisResult&gt;</v>
      </c>
      <c r="EI50" t="str">
        <f t="shared" si="94"/>
        <v>&lt;EN:Result&gt;</v>
      </c>
      <c r="EJ50" t="str">
        <f t="shared" si="95"/>
        <v>DATA MISSING</v>
      </c>
      <c r="EK50" t="str">
        <f t="shared" si="96"/>
        <v>&lt;/EN:Result&gt;</v>
      </c>
      <c r="EL50" t="str">
        <f t="shared" si="97"/>
        <v>&lt;/EN:AnalysisResult&gt;</v>
      </c>
      <c r="EM50" t="str">
        <f t="shared" si="98"/>
        <v>&lt;EN:QAQCSummary&gt;</v>
      </c>
      <c r="EN50" t="str">
        <f t="shared" si="99"/>
        <v>DATA MISSING</v>
      </c>
      <c r="EO50">
        <f t="shared" si="100"/>
      </c>
      <c r="EP50" t="str">
        <f t="shared" si="101"/>
        <v>&lt;/EN:QAQCSummary&gt;</v>
      </c>
      <c r="EQ50" t="str">
        <f t="shared" si="102"/>
        <v>&lt;/EN:AnalysisResultInformation&gt;</v>
      </c>
      <c r="ER50" t="str">
        <f t="shared" si="108"/>
        <v>&lt;/EN:Sample&gt;</v>
      </c>
      <c r="ES50" t="str">
        <f t="shared" si="108"/>
        <v>&lt;/EN:LabReport&gt;</v>
      </c>
      <c r="ET50" t="str">
        <f t="shared" si="108"/>
        <v>&lt;/EN:Submission&gt;</v>
      </c>
      <c r="EU50" t="str">
        <f t="shared" si="108"/>
        <v>&lt;/EN:eDWR&gt;</v>
      </c>
    </row>
    <row r="51" spans="1:151" ht="15">
      <c r="A51" s="75"/>
      <c r="B51" s="76"/>
      <c r="C51" s="77"/>
      <c r="D51" s="76"/>
      <c r="E51" s="76"/>
      <c r="F51" s="78"/>
      <c r="G51" s="84"/>
      <c r="H51" s="76"/>
      <c r="I51" s="76"/>
      <c r="J51" s="76"/>
      <c r="K51" s="80"/>
      <c r="L51" s="81"/>
      <c r="M51" s="82"/>
      <c r="N51" s="83"/>
      <c r="O51" s="83"/>
      <c r="P51" s="82"/>
      <c r="Q51" s="77"/>
      <c r="R51" s="80"/>
      <c r="S51" s="76"/>
      <c r="T51" s="81"/>
      <c r="U51" s="76"/>
      <c r="V51" s="76"/>
      <c r="W51" s="77"/>
      <c r="X51" s="77"/>
      <c r="Y51" s="76"/>
      <c r="Z51" s="76"/>
      <c r="AA51" s="77"/>
      <c r="AB51" s="76"/>
      <c r="AC51" s="76"/>
      <c r="AD51" s="76"/>
      <c r="AE51" s="77"/>
      <c r="AF51" s="76"/>
      <c r="AG51">
        <f t="shared" si="0"/>
      </c>
      <c r="AH51" s="5" t="str">
        <f t="shared" si="1"/>
        <v>&lt;EN:Sample&gt;&lt;EN:SampleIdentification&gt;DATA MISSINGDATA MISSINGDATA MISSINGDATA MISSINGDATA MISSINGDATA MISSING</v>
      </c>
      <c r="AI51" s="5" t="str">
        <f t="shared" si="2"/>
        <v>DATA MISSING&lt;EN:StateClassificationCode&gt;TC&lt;/EN:StateClassificationCode&gt;&lt;/EN:SampleIdentification&gt;</v>
      </c>
      <c r="AJ51" s="5" t="str">
        <f t="shared" si="3"/>
        <v>&lt;EN:SampleLocationIdentification&gt;DATA MISSING&lt;/EN:SampleLocationIdentification&gt;</v>
      </c>
      <c r="AK51"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51"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51"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51" s="5" t="str">
        <f t="shared" si="7"/>
        <v>&lt;EN:AnalyteIdentification&gt;&lt;EN:AnalyteCode&gt;3014&lt;/EN:AnalyteCode&gt;&lt;/EN:AnalyteIdentification&gt;&lt;EN:AnalysisResult&gt;&lt;EN:Result&gt;DATA MISSING&lt;/EN:Result&gt;&lt;/EN:AnalysisResult&gt;&lt;EN:QAQCSummary&gt;DATA MISSING&lt;/EN:QAQCSummary&gt;&lt;/EN:AnalysisResultInformation&gt;</v>
      </c>
      <c r="AO51" s="5" t="str">
        <f t="shared" si="8"/>
        <v>&lt;/EN:Sample&gt;</v>
      </c>
      <c r="AP51" s="5" t="str">
        <f t="shared" si="104"/>
        <v>&lt;EN:eDWR xmlns:EN="urn:us:net:exchangenetwork" xmlns:facid="http://www.epa.gov/xml" xmlns:xsi="http://www.w3.org/2001/XMLSchema-instance" xsi:schemaLocation="urn:us:net:exchangenetwork http://10.16.11.45:8080/XMLSampling/Schemas/SDWIS_eDWR_v2.0.xsd"&gt;</v>
      </c>
      <c r="AQ51" t="str">
        <f t="shared" si="104"/>
        <v>&lt;EN:Submission&gt;</v>
      </c>
      <c r="AR51" t="str">
        <f t="shared" si="104"/>
        <v>&lt;EN:LabReport&gt;</v>
      </c>
      <c r="AS51" t="str">
        <f t="shared" si="104"/>
        <v>&lt;EN:LabIdentification&gt;</v>
      </c>
      <c r="AT51" t="str">
        <f t="shared" si="104"/>
        <v>&lt;EN:LabAccreditation&gt;</v>
      </c>
      <c r="AU51" t="str">
        <f t="shared" si="10"/>
        <v>DATA MISSING</v>
      </c>
      <c r="AV51" t="str">
        <f t="shared" si="105"/>
        <v>&lt;EN:LabAccreditationAuthorityName&gt;STATE&lt;/EN:LabAccreditationAuthorityName&gt;</v>
      </c>
      <c r="AW51" t="str">
        <f t="shared" si="105"/>
        <v>&lt;/EN:LabAccreditation&gt;</v>
      </c>
      <c r="AX51" t="str">
        <f t="shared" si="105"/>
        <v>&lt;/EN:LabIdentification&gt;</v>
      </c>
      <c r="AY51" t="str">
        <f t="shared" si="105"/>
        <v>&lt;EN:Sample&gt;</v>
      </c>
      <c r="AZ51" t="str">
        <f t="shared" si="105"/>
        <v>&lt;EN:SampleIdentification&gt;</v>
      </c>
      <c r="BA51">
        <f t="shared" si="12"/>
      </c>
      <c r="BB51" t="str">
        <f t="shared" si="13"/>
        <v>DATA MISSING</v>
      </c>
      <c r="BC51" t="str">
        <f t="shared" si="14"/>
        <v>DATA MISSING</v>
      </c>
      <c r="BD51" t="str">
        <f t="shared" si="15"/>
        <v>DATA MISSING</v>
      </c>
      <c r="BE51" t="str">
        <f t="shared" si="16"/>
        <v>DATA MISSING</v>
      </c>
      <c r="BF51" t="str">
        <f t="shared" si="17"/>
        <v>DATA MISSING</v>
      </c>
      <c r="BG51" t="str">
        <f t="shared" si="18"/>
        <v>DATA MISSING</v>
      </c>
      <c r="BH51">
        <f t="shared" si="19"/>
      </c>
      <c r="BI51">
        <f t="shared" si="20"/>
      </c>
      <c r="BJ51">
        <f t="shared" si="21"/>
      </c>
      <c r="BK51">
        <f t="shared" si="22"/>
      </c>
      <c r="BL51">
        <f t="shared" si="23"/>
      </c>
      <c r="BM51">
        <f t="shared" si="106"/>
      </c>
      <c r="BN51">
        <f t="shared" si="106"/>
      </c>
      <c r="BO51">
        <f t="shared" si="106"/>
      </c>
      <c r="BP51">
        <f t="shared" si="25"/>
      </c>
      <c r="BQ51">
        <f t="shared" si="26"/>
      </c>
      <c r="BR51">
        <f t="shared" si="27"/>
      </c>
      <c r="BS51" t="str">
        <f t="shared" si="28"/>
        <v>DATA MISSING</v>
      </c>
      <c r="BT51">
        <f t="shared" si="29"/>
      </c>
      <c r="BU51">
        <f t="shared" si="30"/>
      </c>
      <c r="BV51">
        <f t="shared" si="31"/>
      </c>
      <c r="BW51">
        <f t="shared" si="32"/>
      </c>
      <c r="BX51">
        <f t="shared" si="33"/>
      </c>
      <c r="BY51">
        <f t="shared" si="34"/>
      </c>
      <c r="BZ51">
        <f t="shared" si="35"/>
      </c>
      <c r="CA51">
        <f t="shared" si="36"/>
      </c>
      <c r="CB51">
        <f t="shared" si="37"/>
      </c>
      <c r="CC51">
        <f t="shared" si="38"/>
      </c>
      <c r="CD51">
        <f t="shared" si="39"/>
      </c>
      <c r="CE51" t="str">
        <f t="shared" si="107"/>
        <v>&lt;EN:StateClassificationCode&gt;TC&lt;/EN:StateClassificationCode&gt;</v>
      </c>
      <c r="CF51" t="str">
        <f t="shared" si="107"/>
        <v>&lt;/EN:SampleIdentification&gt;</v>
      </c>
      <c r="CG51" t="str">
        <f t="shared" si="107"/>
        <v>&lt;EN:SampleLocationIdentification&gt;</v>
      </c>
      <c r="CH51" t="str">
        <f t="shared" si="41"/>
        <v>DATA MISSING</v>
      </c>
      <c r="CI51">
        <f t="shared" si="42"/>
      </c>
      <c r="CJ51">
        <f t="shared" si="43"/>
      </c>
      <c r="CK51" t="str">
        <f t="shared" si="44"/>
        <v>&lt;/EN:SampleLocationIdentification&gt;</v>
      </c>
      <c r="CL51" t="str">
        <f t="shared" si="45"/>
        <v>&lt;EN:AnalysisResultInformation&gt;</v>
      </c>
      <c r="CM51" t="str">
        <f t="shared" si="46"/>
        <v>&lt;EN:LabAnalysisIdentification&gt;</v>
      </c>
      <c r="CN51" t="str">
        <f t="shared" si="47"/>
        <v>&lt;EN:LabAccreditation&gt;</v>
      </c>
      <c r="CO51" t="str">
        <f t="shared" si="48"/>
        <v>DATA MISSING</v>
      </c>
      <c r="CP51" t="str">
        <f t="shared" si="49"/>
        <v>&lt;EN:LabAccreditationAuthorityName&gt;STATE&lt;/EN:LabAccreditationAuthorityName&gt;</v>
      </c>
      <c r="CQ51" t="str">
        <f t="shared" si="50"/>
        <v>&lt;/EN:LabAccreditation&gt;</v>
      </c>
      <c r="CR51" t="str">
        <f t="shared" si="51"/>
        <v>&lt;EN:SampleAnalyticalMethod&gt;</v>
      </c>
      <c r="CS51" t="str">
        <f t="shared" si="52"/>
        <v>&lt;EN:MethodIdentifier&gt;9223B-PA&lt;/EN:MethodIdentifier&gt;</v>
      </c>
      <c r="CT51" t="str">
        <f t="shared" si="53"/>
        <v>&lt;/EN:SampleAnalyticalMethod&gt;</v>
      </c>
      <c r="CU51" t="str">
        <f t="shared" si="54"/>
        <v>&lt;EN:SampleAnalyzedMeasure&gt;</v>
      </c>
      <c r="CV51" t="str">
        <f t="shared" si="55"/>
        <v>&lt;EN:MeasurementValue&gt;100&lt;/EN:MeasurementValue&gt;</v>
      </c>
      <c r="CW51" t="str">
        <f t="shared" si="56"/>
        <v>&lt;EN:MeasurementUnit&gt;ML&lt;/EN:MeasurementUnit&gt;</v>
      </c>
      <c r="CX51" t="str">
        <f t="shared" si="57"/>
        <v>&lt;/EN:SampleAnalyzedMeasure&gt;</v>
      </c>
      <c r="CY51">
        <f t="shared" si="58"/>
      </c>
      <c r="CZ51">
        <f t="shared" si="59"/>
      </c>
      <c r="DA51" t="str">
        <f t="shared" si="60"/>
        <v>&lt;/EN:LabAnalysisIdentification&gt;</v>
      </c>
      <c r="DB51" t="str">
        <f t="shared" si="61"/>
        <v>&lt;EN:AnalyteIdentification&gt;</v>
      </c>
      <c r="DC51" t="str">
        <f t="shared" si="62"/>
        <v>&lt;EN:AnalyteCode&gt;3100&lt;/EN:AnalyteCode&gt;</v>
      </c>
      <c r="DD51" t="str">
        <f t="shared" si="63"/>
        <v>&lt;/EN:AnalyteIdentification&gt;</v>
      </c>
      <c r="DE51" t="str">
        <f t="shared" si="64"/>
        <v>&lt;EN:AnalysisResult&gt;</v>
      </c>
      <c r="DF51" t="str">
        <f t="shared" si="65"/>
        <v>&lt;EN:Result&gt;</v>
      </c>
      <c r="DG51" t="str">
        <f t="shared" si="66"/>
        <v>DATA MISSING</v>
      </c>
      <c r="DH51" t="str">
        <f t="shared" si="67"/>
        <v>&lt;/EN:Result&gt;</v>
      </c>
      <c r="DI51" t="str">
        <f t="shared" si="68"/>
        <v>&lt;/EN:AnalysisResult&gt;</v>
      </c>
      <c r="DJ51" t="str">
        <f t="shared" si="69"/>
        <v>&lt;EN:QAQCSummary&gt;</v>
      </c>
      <c r="DK51" t="str">
        <f t="shared" si="70"/>
        <v>DATA MISSING</v>
      </c>
      <c r="DL51">
        <f t="shared" si="71"/>
      </c>
      <c r="DM51" t="str">
        <f t="shared" si="72"/>
        <v>&lt;/EN:QAQCSummary&gt;</v>
      </c>
      <c r="DN51" t="str">
        <f t="shared" si="73"/>
        <v>&lt;/EN:AnalysisResultInformation&gt;</v>
      </c>
      <c r="DO51" t="str">
        <f t="shared" si="74"/>
        <v>&lt;EN:AnalysisResultInformation&gt;</v>
      </c>
      <c r="DP51" t="str">
        <f t="shared" si="75"/>
        <v>&lt;EN:LabAnalysisIdentification&gt;</v>
      </c>
      <c r="DQ51" t="str">
        <f t="shared" si="76"/>
        <v>&lt;EN:LabAccreditation&gt;</v>
      </c>
      <c r="DR51" t="str">
        <f t="shared" si="77"/>
        <v>DATA MISSING</v>
      </c>
      <c r="DS51" t="str">
        <f t="shared" si="78"/>
        <v>&lt;EN:LabAccreditationAuthorityName&gt;STATE&lt;/EN:LabAccreditationAuthorityName&gt;</v>
      </c>
      <c r="DT51" t="str">
        <f t="shared" si="79"/>
        <v>&lt;/EN:LabAccreditation&gt;</v>
      </c>
      <c r="DU51" t="str">
        <f t="shared" si="80"/>
        <v>&lt;EN:SampleAnalyticalMethod&gt;</v>
      </c>
      <c r="DV51" t="str">
        <f t="shared" si="81"/>
        <v>&lt;EN:MethodIdentifier&gt;9223B-PA&lt;/EN:MethodIdentifier&gt;</v>
      </c>
      <c r="DW51" t="str">
        <f t="shared" si="82"/>
        <v>&lt;/EN:SampleAnalyticalMethod&gt;</v>
      </c>
      <c r="DX51" t="str">
        <f t="shared" si="83"/>
        <v>&lt;EN:SampleAnalyzedMeasure&gt;</v>
      </c>
      <c r="DY51" t="str">
        <f t="shared" si="84"/>
        <v>&lt;EN:MeasurementValue&gt;100&lt;/EN:MeasurementValue&gt;</v>
      </c>
      <c r="DZ51" t="str">
        <f t="shared" si="85"/>
        <v>&lt;EN:MeasurementUnit&gt;ML&lt;/EN:MeasurementUnit&gt;</v>
      </c>
      <c r="EA51" t="str">
        <f t="shared" si="86"/>
        <v>&lt;/EN:SampleAnalyzedMeasure&gt;</v>
      </c>
      <c r="EB51">
        <f t="shared" si="87"/>
      </c>
      <c r="EC51">
        <f t="shared" si="88"/>
      </c>
      <c r="ED51" t="str">
        <f t="shared" si="89"/>
        <v>&lt;/EN:LabAnalysisIdentification&gt;</v>
      </c>
      <c r="EE51" t="str">
        <f t="shared" si="90"/>
        <v>&lt;EN:AnalyteIdentification&gt;</v>
      </c>
      <c r="EF51" t="str">
        <f t="shared" si="91"/>
        <v>&lt;EN:AnalyteCode&gt;3014&lt;/EN:AnalyteCode&gt;</v>
      </c>
      <c r="EG51" t="str">
        <f t="shared" si="92"/>
        <v>&lt;/EN:AnalyteIdentification&gt;</v>
      </c>
      <c r="EH51" t="str">
        <f t="shared" si="93"/>
        <v>&lt;EN:AnalysisResult&gt;</v>
      </c>
      <c r="EI51" t="str">
        <f t="shared" si="94"/>
        <v>&lt;EN:Result&gt;</v>
      </c>
      <c r="EJ51" t="str">
        <f t="shared" si="95"/>
        <v>DATA MISSING</v>
      </c>
      <c r="EK51" t="str">
        <f t="shared" si="96"/>
        <v>&lt;/EN:Result&gt;</v>
      </c>
      <c r="EL51" t="str">
        <f t="shared" si="97"/>
        <v>&lt;/EN:AnalysisResult&gt;</v>
      </c>
      <c r="EM51" t="str">
        <f t="shared" si="98"/>
        <v>&lt;EN:QAQCSummary&gt;</v>
      </c>
      <c r="EN51" t="str">
        <f t="shared" si="99"/>
        <v>DATA MISSING</v>
      </c>
      <c r="EO51">
        <f t="shared" si="100"/>
      </c>
      <c r="EP51" t="str">
        <f t="shared" si="101"/>
        <v>&lt;/EN:QAQCSummary&gt;</v>
      </c>
      <c r="EQ51" t="str">
        <f t="shared" si="102"/>
        <v>&lt;/EN:AnalysisResultInformation&gt;</v>
      </c>
      <c r="ER51" t="str">
        <f t="shared" si="108"/>
        <v>&lt;/EN:Sample&gt;</v>
      </c>
      <c r="ES51" t="str">
        <f t="shared" si="108"/>
        <v>&lt;/EN:LabReport&gt;</v>
      </c>
      <c r="ET51" t="str">
        <f t="shared" si="108"/>
        <v>&lt;/EN:Submission&gt;</v>
      </c>
      <c r="EU51" t="str">
        <f t="shared" si="108"/>
        <v>&lt;/EN:eDWR&gt;</v>
      </c>
    </row>
    <row r="52" spans="1:151" ht="15">
      <c r="A52" s="75"/>
      <c r="B52" s="76"/>
      <c r="C52" s="77"/>
      <c r="D52" s="76"/>
      <c r="E52" s="76"/>
      <c r="F52" s="78"/>
      <c r="G52" s="84"/>
      <c r="H52" s="76"/>
      <c r="I52" s="76"/>
      <c r="J52" s="76"/>
      <c r="K52" s="80"/>
      <c r="L52" s="81"/>
      <c r="M52" s="82"/>
      <c r="N52" s="83"/>
      <c r="O52" s="83"/>
      <c r="P52" s="82"/>
      <c r="Q52" s="77"/>
      <c r="R52" s="80"/>
      <c r="S52" s="76"/>
      <c r="T52" s="81"/>
      <c r="U52" s="76"/>
      <c r="V52" s="76"/>
      <c r="W52" s="77"/>
      <c r="X52" s="77"/>
      <c r="Y52" s="76"/>
      <c r="Z52" s="76"/>
      <c r="AA52" s="77"/>
      <c r="AB52" s="76"/>
      <c r="AC52" s="76"/>
      <c r="AD52" s="76"/>
      <c r="AE52" s="77"/>
      <c r="AF52" s="76"/>
      <c r="AG52">
        <f t="shared" si="0"/>
      </c>
      <c r="AH52" s="5" t="str">
        <f t="shared" si="1"/>
        <v>&lt;EN:Sample&gt;&lt;EN:SampleIdentification&gt;DATA MISSINGDATA MISSINGDATA MISSINGDATA MISSINGDATA MISSINGDATA MISSING</v>
      </c>
      <c r="AI52" s="5" t="str">
        <f t="shared" si="2"/>
        <v>DATA MISSING&lt;EN:StateClassificationCode&gt;TC&lt;/EN:StateClassificationCode&gt;&lt;/EN:SampleIdentification&gt;</v>
      </c>
      <c r="AJ52" s="5" t="str">
        <f t="shared" si="3"/>
        <v>&lt;EN:SampleLocationIdentification&gt;DATA MISSING&lt;/EN:SampleLocationIdentification&gt;</v>
      </c>
      <c r="AK52"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52"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52"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52" s="5" t="str">
        <f t="shared" si="7"/>
        <v>&lt;EN:AnalyteIdentification&gt;&lt;EN:AnalyteCode&gt;3014&lt;/EN:AnalyteCode&gt;&lt;/EN:AnalyteIdentification&gt;&lt;EN:AnalysisResult&gt;&lt;EN:Result&gt;DATA MISSING&lt;/EN:Result&gt;&lt;/EN:AnalysisResult&gt;&lt;EN:QAQCSummary&gt;DATA MISSING&lt;/EN:QAQCSummary&gt;&lt;/EN:AnalysisResultInformation&gt;</v>
      </c>
      <c r="AO52" s="5" t="str">
        <f t="shared" si="8"/>
        <v>&lt;/EN:Sample&gt;</v>
      </c>
      <c r="AP52" s="5" t="str">
        <f t="shared" si="104"/>
        <v>&lt;EN:eDWR xmlns:EN="urn:us:net:exchangenetwork" xmlns:facid="http://www.epa.gov/xml" xmlns:xsi="http://www.w3.org/2001/XMLSchema-instance" xsi:schemaLocation="urn:us:net:exchangenetwork http://10.16.11.45:8080/XMLSampling/Schemas/SDWIS_eDWR_v2.0.xsd"&gt;</v>
      </c>
      <c r="AQ52" t="str">
        <f t="shared" si="104"/>
        <v>&lt;EN:Submission&gt;</v>
      </c>
      <c r="AR52" t="str">
        <f t="shared" si="104"/>
        <v>&lt;EN:LabReport&gt;</v>
      </c>
      <c r="AS52" t="str">
        <f t="shared" si="104"/>
        <v>&lt;EN:LabIdentification&gt;</v>
      </c>
      <c r="AT52" t="str">
        <f t="shared" si="104"/>
        <v>&lt;EN:LabAccreditation&gt;</v>
      </c>
      <c r="AU52" t="str">
        <f t="shared" si="10"/>
        <v>DATA MISSING</v>
      </c>
      <c r="AV52" t="str">
        <f t="shared" si="105"/>
        <v>&lt;EN:LabAccreditationAuthorityName&gt;STATE&lt;/EN:LabAccreditationAuthorityName&gt;</v>
      </c>
      <c r="AW52" t="str">
        <f t="shared" si="105"/>
        <v>&lt;/EN:LabAccreditation&gt;</v>
      </c>
      <c r="AX52" t="str">
        <f t="shared" si="105"/>
        <v>&lt;/EN:LabIdentification&gt;</v>
      </c>
      <c r="AY52" t="str">
        <f t="shared" si="105"/>
        <v>&lt;EN:Sample&gt;</v>
      </c>
      <c r="AZ52" t="str">
        <f t="shared" si="105"/>
        <v>&lt;EN:SampleIdentification&gt;</v>
      </c>
      <c r="BA52">
        <f t="shared" si="12"/>
      </c>
      <c r="BB52" t="str">
        <f t="shared" si="13"/>
        <v>DATA MISSING</v>
      </c>
      <c r="BC52" t="str">
        <f t="shared" si="14"/>
        <v>DATA MISSING</v>
      </c>
      <c r="BD52" t="str">
        <f t="shared" si="15"/>
        <v>DATA MISSING</v>
      </c>
      <c r="BE52" t="str">
        <f t="shared" si="16"/>
        <v>DATA MISSING</v>
      </c>
      <c r="BF52" t="str">
        <f t="shared" si="17"/>
        <v>DATA MISSING</v>
      </c>
      <c r="BG52" t="str">
        <f t="shared" si="18"/>
        <v>DATA MISSING</v>
      </c>
      <c r="BH52">
        <f t="shared" si="19"/>
      </c>
      <c r="BI52">
        <f t="shared" si="20"/>
      </c>
      <c r="BJ52">
        <f t="shared" si="21"/>
      </c>
      <c r="BK52">
        <f t="shared" si="22"/>
      </c>
      <c r="BL52">
        <f t="shared" si="23"/>
      </c>
      <c r="BM52">
        <f t="shared" si="106"/>
      </c>
      <c r="BN52">
        <f t="shared" si="106"/>
      </c>
      <c r="BO52">
        <f t="shared" si="106"/>
      </c>
      <c r="BP52">
        <f t="shared" si="25"/>
      </c>
      <c r="BQ52">
        <f t="shared" si="26"/>
      </c>
      <c r="BR52">
        <f t="shared" si="27"/>
      </c>
      <c r="BS52" t="str">
        <f t="shared" si="28"/>
        <v>DATA MISSING</v>
      </c>
      <c r="BT52">
        <f t="shared" si="29"/>
      </c>
      <c r="BU52">
        <f t="shared" si="30"/>
      </c>
      <c r="BV52">
        <f t="shared" si="31"/>
      </c>
      <c r="BW52">
        <f t="shared" si="32"/>
      </c>
      <c r="BX52">
        <f t="shared" si="33"/>
      </c>
      <c r="BY52">
        <f t="shared" si="34"/>
      </c>
      <c r="BZ52">
        <f t="shared" si="35"/>
      </c>
      <c r="CA52">
        <f t="shared" si="36"/>
      </c>
      <c r="CB52">
        <f t="shared" si="37"/>
      </c>
      <c r="CC52">
        <f t="shared" si="38"/>
      </c>
      <c r="CD52">
        <f t="shared" si="39"/>
      </c>
      <c r="CE52" t="str">
        <f t="shared" si="107"/>
        <v>&lt;EN:StateClassificationCode&gt;TC&lt;/EN:StateClassificationCode&gt;</v>
      </c>
      <c r="CF52" t="str">
        <f t="shared" si="107"/>
        <v>&lt;/EN:SampleIdentification&gt;</v>
      </c>
      <c r="CG52" t="str">
        <f t="shared" si="107"/>
        <v>&lt;EN:SampleLocationIdentification&gt;</v>
      </c>
      <c r="CH52" t="str">
        <f t="shared" si="41"/>
        <v>DATA MISSING</v>
      </c>
      <c r="CI52">
        <f t="shared" si="42"/>
      </c>
      <c r="CJ52">
        <f t="shared" si="43"/>
      </c>
      <c r="CK52" t="str">
        <f t="shared" si="44"/>
        <v>&lt;/EN:SampleLocationIdentification&gt;</v>
      </c>
      <c r="CL52" t="str">
        <f t="shared" si="45"/>
        <v>&lt;EN:AnalysisResultInformation&gt;</v>
      </c>
      <c r="CM52" t="str">
        <f t="shared" si="46"/>
        <v>&lt;EN:LabAnalysisIdentification&gt;</v>
      </c>
      <c r="CN52" t="str">
        <f t="shared" si="47"/>
        <v>&lt;EN:LabAccreditation&gt;</v>
      </c>
      <c r="CO52" t="str">
        <f t="shared" si="48"/>
        <v>DATA MISSING</v>
      </c>
      <c r="CP52" t="str">
        <f t="shared" si="49"/>
        <v>&lt;EN:LabAccreditationAuthorityName&gt;STATE&lt;/EN:LabAccreditationAuthorityName&gt;</v>
      </c>
      <c r="CQ52" t="str">
        <f t="shared" si="50"/>
        <v>&lt;/EN:LabAccreditation&gt;</v>
      </c>
      <c r="CR52" t="str">
        <f t="shared" si="51"/>
        <v>&lt;EN:SampleAnalyticalMethod&gt;</v>
      </c>
      <c r="CS52" t="str">
        <f t="shared" si="52"/>
        <v>&lt;EN:MethodIdentifier&gt;9223B-PA&lt;/EN:MethodIdentifier&gt;</v>
      </c>
      <c r="CT52" t="str">
        <f t="shared" si="53"/>
        <v>&lt;/EN:SampleAnalyticalMethod&gt;</v>
      </c>
      <c r="CU52" t="str">
        <f t="shared" si="54"/>
        <v>&lt;EN:SampleAnalyzedMeasure&gt;</v>
      </c>
      <c r="CV52" t="str">
        <f t="shared" si="55"/>
        <v>&lt;EN:MeasurementValue&gt;100&lt;/EN:MeasurementValue&gt;</v>
      </c>
      <c r="CW52" t="str">
        <f t="shared" si="56"/>
        <v>&lt;EN:MeasurementUnit&gt;ML&lt;/EN:MeasurementUnit&gt;</v>
      </c>
      <c r="CX52" t="str">
        <f t="shared" si="57"/>
        <v>&lt;/EN:SampleAnalyzedMeasure&gt;</v>
      </c>
      <c r="CY52">
        <f t="shared" si="58"/>
      </c>
      <c r="CZ52">
        <f t="shared" si="59"/>
      </c>
      <c r="DA52" t="str">
        <f t="shared" si="60"/>
        <v>&lt;/EN:LabAnalysisIdentification&gt;</v>
      </c>
      <c r="DB52" t="str">
        <f t="shared" si="61"/>
        <v>&lt;EN:AnalyteIdentification&gt;</v>
      </c>
      <c r="DC52" t="str">
        <f t="shared" si="62"/>
        <v>&lt;EN:AnalyteCode&gt;3100&lt;/EN:AnalyteCode&gt;</v>
      </c>
      <c r="DD52" t="str">
        <f t="shared" si="63"/>
        <v>&lt;/EN:AnalyteIdentification&gt;</v>
      </c>
      <c r="DE52" t="str">
        <f t="shared" si="64"/>
        <v>&lt;EN:AnalysisResult&gt;</v>
      </c>
      <c r="DF52" t="str">
        <f t="shared" si="65"/>
        <v>&lt;EN:Result&gt;</v>
      </c>
      <c r="DG52" t="str">
        <f t="shared" si="66"/>
        <v>DATA MISSING</v>
      </c>
      <c r="DH52" t="str">
        <f t="shared" si="67"/>
        <v>&lt;/EN:Result&gt;</v>
      </c>
      <c r="DI52" t="str">
        <f t="shared" si="68"/>
        <v>&lt;/EN:AnalysisResult&gt;</v>
      </c>
      <c r="DJ52" t="str">
        <f t="shared" si="69"/>
        <v>&lt;EN:QAQCSummary&gt;</v>
      </c>
      <c r="DK52" t="str">
        <f t="shared" si="70"/>
        <v>DATA MISSING</v>
      </c>
      <c r="DL52">
        <f t="shared" si="71"/>
      </c>
      <c r="DM52" t="str">
        <f t="shared" si="72"/>
        <v>&lt;/EN:QAQCSummary&gt;</v>
      </c>
      <c r="DN52" t="str">
        <f t="shared" si="73"/>
        <v>&lt;/EN:AnalysisResultInformation&gt;</v>
      </c>
      <c r="DO52" t="str">
        <f t="shared" si="74"/>
        <v>&lt;EN:AnalysisResultInformation&gt;</v>
      </c>
      <c r="DP52" t="str">
        <f t="shared" si="75"/>
        <v>&lt;EN:LabAnalysisIdentification&gt;</v>
      </c>
      <c r="DQ52" t="str">
        <f t="shared" si="76"/>
        <v>&lt;EN:LabAccreditation&gt;</v>
      </c>
      <c r="DR52" t="str">
        <f t="shared" si="77"/>
        <v>DATA MISSING</v>
      </c>
      <c r="DS52" t="str">
        <f t="shared" si="78"/>
        <v>&lt;EN:LabAccreditationAuthorityName&gt;STATE&lt;/EN:LabAccreditationAuthorityName&gt;</v>
      </c>
      <c r="DT52" t="str">
        <f t="shared" si="79"/>
        <v>&lt;/EN:LabAccreditation&gt;</v>
      </c>
      <c r="DU52" t="str">
        <f t="shared" si="80"/>
        <v>&lt;EN:SampleAnalyticalMethod&gt;</v>
      </c>
      <c r="DV52" t="str">
        <f t="shared" si="81"/>
        <v>&lt;EN:MethodIdentifier&gt;9223B-PA&lt;/EN:MethodIdentifier&gt;</v>
      </c>
      <c r="DW52" t="str">
        <f t="shared" si="82"/>
        <v>&lt;/EN:SampleAnalyticalMethod&gt;</v>
      </c>
      <c r="DX52" t="str">
        <f t="shared" si="83"/>
        <v>&lt;EN:SampleAnalyzedMeasure&gt;</v>
      </c>
      <c r="DY52" t="str">
        <f t="shared" si="84"/>
        <v>&lt;EN:MeasurementValue&gt;100&lt;/EN:MeasurementValue&gt;</v>
      </c>
      <c r="DZ52" t="str">
        <f t="shared" si="85"/>
        <v>&lt;EN:MeasurementUnit&gt;ML&lt;/EN:MeasurementUnit&gt;</v>
      </c>
      <c r="EA52" t="str">
        <f t="shared" si="86"/>
        <v>&lt;/EN:SampleAnalyzedMeasure&gt;</v>
      </c>
      <c r="EB52">
        <f t="shared" si="87"/>
      </c>
      <c r="EC52">
        <f t="shared" si="88"/>
      </c>
      <c r="ED52" t="str">
        <f t="shared" si="89"/>
        <v>&lt;/EN:LabAnalysisIdentification&gt;</v>
      </c>
      <c r="EE52" t="str">
        <f t="shared" si="90"/>
        <v>&lt;EN:AnalyteIdentification&gt;</v>
      </c>
      <c r="EF52" t="str">
        <f t="shared" si="91"/>
        <v>&lt;EN:AnalyteCode&gt;3014&lt;/EN:AnalyteCode&gt;</v>
      </c>
      <c r="EG52" t="str">
        <f t="shared" si="92"/>
        <v>&lt;/EN:AnalyteIdentification&gt;</v>
      </c>
      <c r="EH52" t="str">
        <f t="shared" si="93"/>
        <v>&lt;EN:AnalysisResult&gt;</v>
      </c>
      <c r="EI52" t="str">
        <f t="shared" si="94"/>
        <v>&lt;EN:Result&gt;</v>
      </c>
      <c r="EJ52" t="str">
        <f t="shared" si="95"/>
        <v>DATA MISSING</v>
      </c>
      <c r="EK52" t="str">
        <f t="shared" si="96"/>
        <v>&lt;/EN:Result&gt;</v>
      </c>
      <c r="EL52" t="str">
        <f t="shared" si="97"/>
        <v>&lt;/EN:AnalysisResult&gt;</v>
      </c>
      <c r="EM52" t="str">
        <f t="shared" si="98"/>
        <v>&lt;EN:QAQCSummary&gt;</v>
      </c>
      <c r="EN52" t="str">
        <f t="shared" si="99"/>
        <v>DATA MISSING</v>
      </c>
      <c r="EO52">
        <f t="shared" si="100"/>
      </c>
      <c r="EP52" t="str">
        <f t="shared" si="101"/>
        <v>&lt;/EN:QAQCSummary&gt;</v>
      </c>
      <c r="EQ52" t="str">
        <f t="shared" si="102"/>
        <v>&lt;/EN:AnalysisResultInformation&gt;</v>
      </c>
      <c r="ER52" t="str">
        <f t="shared" si="108"/>
        <v>&lt;/EN:Sample&gt;</v>
      </c>
      <c r="ES52" t="str">
        <f t="shared" si="108"/>
        <v>&lt;/EN:LabReport&gt;</v>
      </c>
      <c r="ET52" t="str">
        <f t="shared" si="108"/>
        <v>&lt;/EN:Submission&gt;</v>
      </c>
      <c r="EU52" t="str">
        <f t="shared" si="108"/>
        <v>&lt;/EN:eDWR&gt;</v>
      </c>
    </row>
    <row r="53" spans="1:151" ht="33" customHeight="1">
      <c r="A53" s="66" t="s">
        <v>251</v>
      </c>
      <c r="B53" s="67"/>
      <c r="C53" s="67"/>
      <c r="D53" s="67"/>
      <c r="E53" s="67"/>
      <c r="F53" s="68"/>
      <c r="G53" s="69"/>
      <c r="H53" s="67"/>
      <c r="I53" s="67"/>
      <c r="J53" s="67"/>
      <c r="K53" s="70"/>
      <c r="L53" s="71"/>
      <c r="M53" s="72"/>
      <c r="N53" s="73"/>
      <c r="O53" s="73"/>
      <c r="P53" s="72"/>
      <c r="Q53" s="67"/>
      <c r="R53" s="70"/>
      <c r="S53" s="67"/>
      <c r="T53" s="71"/>
      <c r="U53" s="67"/>
      <c r="V53" s="67"/>
      <c r="W53" s="67"/>
      <c r="X53" s="67"/>
      <c r="Y53" s="67"/>
      <c r="Z53" s="67"/>
      <c r="AA53" s="67"/>
      <c r="AB53" s="67"/>
      <c r="AC53" s="67"/>
      <c r="AD53" s="67"/>
      <c r="AE53" s="67"/>
      <c r="AF53" s="67"/>
      <c r="AG53">
        <f t="shared" si="0"/>
      </c>
      <c r="AH53" s="5" t="str">
        <f t="shared" si="1"/>
        <v>&lt;EN:Sample&gt;&lt;EN:SampleIdentification&gt;DATA MISSINGDATA MISSINGDATA MISSINGDATA MISSINGDATA MISSINGDATA MISSING</v>
      </c>
      <c r="AI53" s="5" t="str">
        <f t="shared" si="2"/>
        <v>DATA MISSING&lt;EN:StateClassificationCode&gt;TC&lt;/EN:StateClassificationCode&gt;&lt;/EN:SampleIdentification&gt;</v>
      </c>
      <c r="AJ53" s="5" t="str">
        <f t="shared" si="3"/>
        <v>&lt;EN:SampleLocationIdentification&gt;DATA MISSING&lt;/EN:SampleLocationIdentification&gt;</v>
      </c>
      <c r="AK53" s="5" t="str">
        <f t="shared" si="4"/>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v>
      </c>
      <c r="AL53" s="5" t="str">
        <f t="shared" si="5"/>
        <v>&lt;/EN:LabAnalysisIdentification&gt;&lt;EN:AnalyteIdentification&gt;&lt;EN:AnalyteCode&gt;3100&lt;/EN:AnalyteCode&gt;&lt;/EN:AnalyteIdentification&gt;&lt;EN:AnalysisResult&gt;&lt;EN:Result&gt;DATA MISSING&lt;/EN:Result&gt;&lt;/EN:AnalysisResult&gt;&lt;EN:QAQCSummary&gt;DATA MISSING&lt;/EN:QAQCSummary&gt;&lt;/EN:AnalysisResultInformation&gt;</v>
      </c>
      <c r="AM53" s="5" t="str">
        <f t="shared" si="6"/>
        <v>&lt;EN:AnalysisResultInformation&gt;&lt;EN:LabAnalysisIdentification&gt;&lt;EN:LabAccreditation&gt;DATA MISSING&lt;EN:LabAccreditationAuthorityName&gt;STATE&lt;/EN:LabAccreditationAuthorityName&gt;&lt;/EN:LabAccreditation&gt;&lt;EN:SampleAnalyticalMethod&gt;&lt;EN:MethodIdentifier&gt;9223B-PA&lt;/EN:MethodIdentifier&gt;&lt;/EN:SampleAnalyticalMethod&gt;&lt;EN:SampleAnalyzedMeasure&gt;&lt;EN:MeasurementValue&gt;100&lt;/EN:MeasurementValue&gt;&lt;EN:MeasurementUnit&gt;ML&lt;/EN:MeasurementUnit&gt;&lt;/EN:SampleAnalyzedMeasure&gt;&lt;/EN:LabAnalysisIdentification&gt;</v>
      </c>
      <c r="AN53" s="5" t="str">
        <f t="shared" si="7"/>
        <v>&lt;EN:AnalyteIdentification&gt;&lt;EN:AnalyteCode&gt;3014&lt;/EN:AnalyteCode&gt;&lt;/EN:AnalyteIdentification&gt;&lt;EN:AnalysisResult&gt;&lt;EN:Result&gt;DATA MISSING&lt;/EN:Result&gt;&lt;/EN:AnalysisResult&gt;&lt;EN:QAQCSummary&gt;DATA MISSING&lt;/EN:QAQCSummary&gt;&lt;/EN:AnalysisResultInformation&gt;</v>
      </c>
      <c r="AO53" s="5" t="str">
        <f t="shared" si="8"/>
        <v>&lt;/EN:Sample&gt;</v>
      </c>
      <c r="AP53" s="5" t="str">
        <f t="shared" si="104"/>
        <v>&lt;EN:eDWR xmlns:EN="urn:us:net:exchangenetwork" xmlns:facid="http://www.epa.gov/xml" xmlns:xsi="http://www.w3.org/2001/XMLSchema-instance" xsi:schemaLocation="urn:us:net:exchangenetwork http://10.16.11.45:8080/XMLSampling/Schemas/SDWIS_eDWR_v2.0.xsd"&gt;</v>
      </c>
      <c r="AQ53" t="str">
        <f t="shared" si="104"/>
        <v>&lt;EN:Submission&gt;</v>
      </c>
      <c r="AR53" t="str">
        <f t="shared" si="104"/>
        <v>&lt;EN:LabReport&gt;</v>
      </c>
      <c r="AS53" t="str">
        <f t="shared" si="104"/>
        <v>&lt;EN:LabIdentification&gt;</v>
      </c>
      <c r="AT53" t="str">
        <f t="shared" si="104"/>
        <v>&lt;EN:LabAccreditation&gt;</v>
      </c>
      <c r="AU53" t="str">
        <f t="shared" si="10"/>
        <v>DATA MISSING</v>
      </c>
      <c r="AV53" t="str">
        <f t="shared" si="105"/>
        <v>&lt;EN:LabAccreditationAuthorityName&gt;STATE&lt;/EN:LabAccreditationAuthorityName&gt;</v>
      </c>
      <c r="AW53" t="str">
        <f t="shared" si="105"/>
        <v>&lt;/EN:LabAccreditation&gt;</v>
      </c>
      <c r="AX53" t="str">
        <f t="shared" si="105"/>
        <v>&lt;/EN:LabIdentification&gt;</v>
      </c>
      <c r="AY53" t="str">
        <f t="shared" si="105"/>
        <v>&lt;EN:Sample&gt;</v>
      </c>
      <c r="AZ53" t="str">
        <f t="shared" si="105"/>
        <v>&lt;EN:SampleIdentification&gt;</v>
      </c>
      <c r="BA53">
        <f t="shared" si="12"/>
      </c>
      <c r="BB53" t="str">
        <f t="shared" si="13"/>
        <v>DATA MISSING</v>
      </c>
      <c r="BC53" t="str">
        <f t="shared" si="14"/>
        <v>DATA MISSING</v>
      </c>
      <c r="BD53" t="str">
        <f t="shared" si="15"/>
        <v>DATA MISSING</v>
      </c>
      <c r="BE53" t="str">
        <f t="shared" si="16"/>
        <v>DATA MISSING</v>
      </c>
      <c r="BF53" t="str">
        <f t="shared" si="17"/>
        <v>DATA MISSING</v>
      </c>
      <c r="BG53" t="str">
        <f t="shared" si="18"/>
        <v>DATA MISSING</v>
      </c>
      <c r="BH53">
        <f t="shared" si="19"/>
      </c>
      <c r="BI53">
        <f t="shared" si="20"/>
      </c>
      <c r="BJ53">
        <f t="shared" si="21"/>
      </c>
      <c r="BK53">
        <f t="shared" si="22"/>
      </c>
      <c r="BL53">
        <f t="shared" si="23"/>
      </c>
      <c r="BM53">
        <f t="shared" si="106"/>
      </c>
      <c r="BN53">
        <f t="shared" si="106"/>
      </c>
      <c r="BO53">
        <f t="shared" si="106"/>
      </c>
      <c r="BP53">
        <f t="shared" si="25"/>
      </c>
      <c r="BQ53">
        <f t="shared" si="26"/>
      </c>
      <c r="BR53">
        <f t="shared" si="27"/>
      </c>
      <c r="BS53" t="str">
        <f t="shared" si="28"/>
        <v>DATA MISSING</v>
      </c>
      <c r="BT53">
        <f t="shared" si="29"/>
      </c>
      <c r="BU53">
        <f t="shared" si="30"/>
      </c>
      <c r="BV53">
        <f t="shared" si="31"/>
      </c>
      <c r="BW53">
        <f t="shared" si="32"/>
      </c>
      <c r="BX53">
        <f t="shared" si="33"/>
      </c>
      <c r="BY53">
        <f t="shared" si="34"/>
      </c>
      <c r="BZ53">
        <f t="shared" si="35"/>
      </c>
      <c r="CA53">
        <f t="shared" si="36"/>
      </c>
      <c r="CB53">
        <f t="shared" si="37"/>
      </c>
      <c r="CC53">
        <f t="shared" si="38"/>
      </c>
      <c r="CD53">
        <f t="shared" si="39"/>
      </c>
      <c r="CE53" t="str">
        <f t="shared" si="107"/>
        <v>&lt;EN:StateClassificationCode&gt;TC&lt;/EN:StateClassificationCode&gt;</v>
      </c>
      <c r="CF53" t="str">
        <f t="shared" si="107"/>
        <v>&lt;/EN:SampleIdentification&gt;</v>
      </c>
      <c r="CG53" t="str">
        <f t="shared" si="107"/>
        <v>&lt;EN:SampleLocationIdentification&gt;</v>
      </c>
      <c r="CH53" t="str">
        <f t="shared" si="41"/>
        <v>DATA MISSING</v>
      </c>
      <c r="CI53">
        <f>IF(ISBLANK(G53),"",SUBSTITUTE(CI$2,"%",SUBSTITUTE(UPPER(G53),"&amp;","&amp;amp;")))</f>
      </c>
      <c r="CJ53">
        <f>IF(AND(UPPER($I53)="RP",ISBLANK(V53)),"DATA MISSING",IF(ISBLANK(V53),"",SUBSTITUTE(CJ$2,"%",UPPER(V53))))</f>
      </c>
      <c r="CK53" t="str">
        <f t="shared" si="44"/>
        <v>&lt;/EN:SampleLocationIdentification&gt;</v>
      </c>
      <c r="CL53" t="str">
        <f t="shared" si="45"/>
        <v>&lt;EN:AnalysisResultInformation&gt;</v>
      </c>
      <c r="CM53" t="str">
        <f t="shared" si="46"/>
        <v>&lt;EN:LabAnalysisIdentification&gt;</v>
      </c>
      <c r="CN53" t="str">
        <f t="shared" si="47"/>
        <v>&lt;EN:LabAccreditation&gt;</v>
      </c>
      <c r="CO53" t="str">
        <f t="shared" si="48"/>
        <v>DATA MISSING</v>
      </c>
      <c r="CP53" t="str">
        <f t="shared" si="49"/>
        <v>&lt;EN:LabAccreditationAuthorityName&gt;STATE&lt;/EN:LabAccreditationAuthorityName&gt;</v>
      </c>
      <c r="CQ53" t="str">
        <f t="shared" si="50"/>
        <v>&lt;/EN:LabAccreditation&gt;</v>
      </c>
      <c r="CR53" t="str">
        <f t="shared" si="51"/>
        <v>&lt;EN:SampleAnalyticalMethod&gt;</v>
      </c>
      <c r="CS53" t="str">
        <f t="shared" si="52"/>
        <v>&lt;EN:MethodIdentifier&gt;9223B-PA&lt;/EN:MethodIdentifier&gt;</v>
      </c>
      <c r="CT53" t="str">
        <f t="shared" si="53"/>
        <v>&lt;/EN:SampleAnalyticalMethod&gt;</v>
      </c>
      <c r="CU53" t="str">
        <f t="shared" si="54"/>
        <v>&lt;EN:SampleAnalyzedMeasure&gt;</v>
      </c>
      <c r="CV53" t="str">
        <f t="shared" si="55"/>
        <v>&lt;EN:MeasurementValue&gt;100&lt;/EN:MeasurementValue&gt;</v>
      </c>
      <c r="CW53" t="str">
        <f t="shared" si="56"/>
        <v>&lt;EN:MeasurementUnit&gt;ML&lt;/EN:MeasurementUnit&gt;</v>
      </c>
      <c r="CX53" t="str">
        <f t="shared" si="57"/>
        <v>&lt;/EN:SampleAnalyzedMeasure&gt;</v>
      </c>
      <c r="CY53">
        <f t="shared" si="58"/>
      </c>
      <c r="CZ53">
        <f t="shared" si="59"/>
      </c>
      <c r="DA53" t="str">
        <f t="shared" si="60"/>
        <v>&lt;/EN:LabAnalysisIdentification&gt;</v>
      </c>
      <c r="DB53" t="str">
        <f t="shared" si="61"/>
        <v>&lt;EN:AnalyteIdentification&gt;</v>
      </c>
      <c r="DC53" t="str">
        <f t="shared" si="62"/>
        <v>&lt;EN:AnalyteCode&gt;3100&lt;/EN:AnalyteCode&gt;</v>
      </c>
      <c r="DD53" t="str">
        <f t="shared" si="63"/>
        <v>&lt;/EN:AnalyteIdentification&gt;</v>
      </c>
      <c r="DE53" t="str">
        <f t="shared" si="64"/>
        <v>&lt;EN:AnalysisResult&gt;</v>
      </c>
      <c r="DF53" t="str">
        <f t="shared" si="65"/>
        <v>&lt;EN:Result&gt;</v>
      </c>
      <c r="DG53" t="str">
        <f t="shared" si="66"/>
        <v>DATA MISSING</v>
      </c>
      <c r="DH53" t="str">
        <f t="shared" si="67"/>
        <v>&lt;/EN:Result&gt;</v>
      </c>
      <c r="DI53" t="str">
        <f t="shared" si="68"/>
        <v>&lt;/EN:AnalysisResult&gt;</v>
      </c>
      <c r="DJ53" t="str">
        <f t="shared" si="69"/>
        <v>&lt;EN:QAQCSummary&gt;</v>
      </c>
      <c r="DK53" t="str">
        <f t="shared" si="70"/>
        <v>DATA MISSING</v>
      </c>
      <c r="DL53">
        <f t="shared" si="71"/>
      </c>
      <c r="DM53" t="str">
        <f t="shared" si="72"/>
        <v>&lt;/EN:QAQCSummary&gt;</v>
      </c>
      <c r="DN53" t="str">
        <f t="shared" si="73"/>
        <v>&lt;/EN:AnalysisResultInformation&gt;</v>
      </c>
      <c r="DO53" t="str">
        <f t="shared" si="74"/>
        <v>&lt;EN:AnalysisResultInformation&gt;</v>
      </c>
      <c r="DP53" t="str">
        <f t="shared" si="75"/>
        <v>&lt;EN:LabAnalysisIdentification&gt;</v>
      </c>
      <c r="DQ53" t="str">
        <f t="shared" si="76"/>
        <v>&lt;EN:LabAccreditation&gt;</v>
      </c>
      <c r="DR53" t="str">
        <f t="shared" si="77"/>
        <v>DATA MISSING</v>
      </c>
      <c r="DS53" t="str">
        <f t="shared" si="78"/>
        <v>&lt;EN:LabAccreditationAuthorityName&gt;STATE&lt;/EN:LabAccreditationAuthorityName&gt;</v>
      </c>
      <c r="DT53" t="str">
        <f t="shared" si="79"/>
        <v>&lt;/EN:LabAccreditation&gt;</v>
      </c>
      <c r="DU53" t="str">
        <f t="shared" si="80"/>
        <v>&lt;EN:SampleAnalyticalMethod&gt;</v>
      </c>
      <c r="DV53" t="str">
        <f t="shared" si="81"/>
        <v>&lt;EN:MethodIdentifier&gt;9223B-PA&lt;/EN:MethodIdentifier&gt;</v>
      </c>
      <c r="DW53" t="str">
        <f t="shared" si="82"/>
        <v>&lt;/EN:SampleAnalyticalMethod&gt;</v>
      </c>
      <c r="DX53" t="str">
        <f t="shared" si="83"/>
        <v>&lt;EN:SampleAnalyzedMeasure&gt;</v>
      </c>
      <c r="DY53" t="str">
        <f t="shared" si="84"/>
        <v>&lt;EN:MeasurementValue&gt;100&lt;/EN:MeasurementValue&gt;</v>
      </c>
      <c r="DZ53" t="str">
        <f t="shared" si="85"/>
        <v>&lt;EN:MeasurementUnit&gt;ML&lt;/EN:MeasurementUnit&gt;</v>
      </c>
      <c r="EA53" t="str">
        <f t="shared" si="86"/>
        <v>&lt;/EN:SampleAnalyzedMeasure&gt;</v>
      </c>
      <c r="EB53">
        <f t="shared" si="87"/>
      </c>
      <c r="EC53">
        <f t="shared" si="88"/>
      </c>
      <c r="ED53" t="str">
        <f t="shared" si="89"/>
        <v>&lt;/EN:LabAnalysisIdentification&gt;</v>
      </c>
      <c r="EE53" t="str">
        <f t="shared" si="90"/>
        <v>&lt;EN:AnalyteIdentification&gt;</v>
      </c>
      <c r="EF53" t="str">
        <f t="shared" si="91"/>
        <v>&lt;EN:AnalyteCode&gt;3014&lt;/EN:AnalyteCode&gt;</v>
      </c>
      <c r="EG53" t="str">
        <f t="shared" si="92"/>
        <v>&lt;/EN:AnalyteIdentification&gt;</v>
      </c>
      <c r="EH53" t="str">
        <f t="shared" si="93"/>
        <v>&lt;EN:AnalysisResult&gt;</v>
      </c>
      <c r="EI53" t="str">
        <f t="shared" si="94"/>
        <v>&lt;EN:Result&gt;</v>
      </c>
      <c r="EJ53" t="str">
        <f t="shared" si="95"/>
        <v>DATA MISSING</v>
      </c>
      <c r="EK53" t="str">
        <f t="shared" si="96"/>
        <v>&lt;/EN:Result&gt;</v>
      </c>
      <c r="EL53" t="str">
        <f t="shared" si="97"/>
        <v>&lt;/EN:AnalysisResult&gt;</v>
      </c>
      <c r="EM53" t="str">
        <f t="shared" si="98"/>
        <v>&lt;EN:QAQCSummary&gt;</v>
      </c>
      <c r="EN53" t="str">
        <f t="shared" si="99"/>
        <v>DATA MISSING</v>
      </c>
      <c r="EO53">
        <f t="shared" si="100"/>
      </c>
      <c r="EP53" t="str">
        <f t="shared" si="101"/>
        <v>&lt;/EN:QAQCSummary&gt;</v>
      </c>
      <c r="EQ53" t="str">
        <f t="shared" si="102"/>
        <v>&lt;/EN:AnalysisResultInformation&gt;</v>
      </c>
      <c r="ER53" t="str">
        <f t="shared" si="108"/>
        <v>&lt;/EN:Sample&gt;</v>
      </c>
      <c r="ES53" t="str">
        <f t="shared" si="108"/>
        <v>&lt;/EN:LabReport&gt;</v>
      </c>
      <c r="ET53" t="str">
        <f t="shared" si="108"/>
        <v>&lt;/EN:Submission&gt;</v>
      </c>
      <c r="EU53" t="str">
        <f t="shared" si="108"/>
        <v>&lt;/EN:eDWR&gt;</v>
      </c>
    </row>
    <row r="54" spans="33:54" ht="15">
      <c r="AG54">
        <f t="shared" si="0"/>
      </c>
      <c r="BA54">
        <f t="shared" si="12"/>
      </c>
      <c r="BB54" t="str">
        <f t="shared" si="13"/>
        <v>DATA MISSING</v>
      </c>
    </row>
    <row r="55" spans="53:54" ht="15">
      <c r="BA55">
        <f t="shared" si="12"/>
      </c>
      <c r="BB55" t="str">
        <f t="shared" si="13"/>
        <v>DATA MISSING</v>
      </c>
    </row>
    <row r="56" spans="53:54" ht="15">
      <c r="BA56">
        <f t="shared" si="12"/>
      </c>
      <c r="BB56" t="str">
        <f t="shared" si="13"/>
        <v>DATA MISSING</v>
      </c>
    </row>
    <row r="57" spans="53:54" ht="15">
      <c r="BA57">
        <f t="shared" si="12"/>
      </c>
      <c r="BB57" t="str">
        <f t="shared" si="13"/>
        <v>DATA MISSING</v>
      </c>
    </row>
    <row r="58" spans="53:54" ht="15">
      <c r="BA58">
        <f t="shared" si="12"/>
      </c>
      <c r="BB58" t="str">
        <f t="shared" si="13"/>
        <v>DATA MISSING</v>
      </c>
    </row>
    <row r="59" spans="53:54" ht="15">
      <c r="BA59">
        <f t="shared" si="12"/>
      </c>
      <c r="BB59" t="str">
        <f t="shared" si="13"/>
        <v>DATA MISSING</v>
      </c>
    </row>
  </sheetData>
  <sheetProtection password="C470" sheet="1" scenarios="1" selectLockedCells="1"/>
  <protectedRanges>
    <protectedRange sqref="A3:AF52" name="SampleEntry"/>
  </protectedRanges>
  <mergeCells count="19">
    <mergeCell ref="AC1:AF1"/>
    <mergeCell ref="L1:M1"/>
    <mergeCell ref="K1:K2"/>
    <mergeCell ref="J1:J2"/>
    <mergeCell ref="I1:I2"/>
    <mergeCell ref="H1:H2"/>
    <mergeCell ref="W1:X1"/>
    <mergeCell ref="S1:V1"/>
    <mergeCell ref="R1:R2"/>
    <mergeCell ref="Q1:Q2"/>
    <mergeCell ref="A1:A2"/>
    <mergeCell ref="E1:E2"/>
    <mergeCell ref="D1:D2"/>
    <mergeCell ref="B1:B2"/>
    <mergeCell ref="C1:C2"/>
    <mergeCell ref="Y1:AB1"/>
    <mergeCell ref="F1:F2"/>
    <mergeCell ref="G1:G2"/>
    <mergeCell ref="O1:P1"/>
  </mergeCells>
  <conditionalFormatting sqref="BA54:BB59 AP3:EU53">
    <cfRule type="containsText" priority="136" dxfId="55" operator="containsText" stopIfTrue="1" text="DATA MISSING">
      <formula>NOT(ISERROR(SEARCH("DATA MISSING",AP3)))</formula>
    </cfRule>
  </conditionalFormatting>
  <conditionalFormatting sqref="H3:H53">
    <cfRule type="expression" priority="96" dxfId="0" stopIfTrue="1">
      <formula>AND(ISBLANK(H3),NOT(ISBLANK($C3)))</formula>
    </cfRule>
    <cfRule type="expression" priority="131" dxfId="7" stopIfTrue="1">
      <formula>AND($H3&lt;&gt;"TC",NOT(ISBLANK($C3)))</formula>
    </cfRule>
  </conditionalFormatting>
  <conditionalFormatting sqref="L3:L53">
    <cfRule type="expression" priority="31" dxfId="0" stopIfTrue="1">
      <formula>AND(ISBLANK(L3),NOT(ISBLANK($C3)))</formula>
    </cfRule>
    <cfRule type="expression" priority="129" dxfId="7" stopIfTrue="1">
      <formula>OR(ISERROR(YEAR(L3)),L3&gt;NOW())</formula>
    </cfRule>
  </conditionalFormatting>
  <conditionalFormatting sqref="N3:N53">
    <cfRule type="expression" priority="30" dxfId="7" stopIfTrue="1">
      <formula>AND(NOT(ISBLANK(N3)),IF(N3&lt;L3,TRUE,FALSE))</formula>
    </cfRule>
    <cfRule type="expression" priority="91" dxfId="7" stopIfTrue="1">
      <formula>OR(ISERROR(YEAR(N3)),N3&gt;NOW())</formula>
    </cfRule>
  </conditionalFormatting>
  <conditionalFormatting sqref="D3:D53">
    <cfRule type="expression" priority="75" dxfId="0" stopIfTrue="1">
      <formula>AND(ISBLANK(D3),NOT(ISBLANK($C3)))</formula>
    </cfRule>
    <cfRule type="expression" priority="76" dxfId="7" stopIfTrue="1">
      <formula>AND(OR(MID(D3,1,2)&lt;&gt;"OK",LEN(TRIM(D3))&lt;&gt;9),NOT(ISBLANK($C3)))</formula>
    </cfRule>
  </conditionalFormatting>
  <conditionalFormatting sqref="M3:M53">
    <cfRule type="expression" priority="6" dxfId="11" stopIfTrue="1">
      <formula>AND(ISBLANK(M3),NOT(ISBLANK($C3)))</formula>
    </cfRule>
    <cfRule type="expression" priority="60" dxfId="7" stopIfTrue="1">
      <formula>ISERROR(MINUTE(M3))</formula>
    </cfRule>
  </conditionalFormatting>
  <conditionalFormatting sqref="Q3:Q53">
    <cfRule type="expression" priority="59" dxfId="7" stopIfTrue="1">
      <formula>NOT(OR(Q3="",Q3="BR",Q3="CL",Q3="LA",Q3="LT",Q3="EH",Q3="HS",Q3="FZ",Q3="IN",Q3="VO",Q3="BP",Q3="IP"))</formula>
    </cfRule>
  </conditionalFormatting>
  <conditionalFormatting sqref="AA3:AA53">
    <cfRule type="expression" priority="54" dxfId="7" stopIfTrue="1">
      <formula>NOT(OR(AA3="",AA3="TNTC",AA3="CNFG",AA3="TCNG"))</formula>
    </cfRule>
  </conditionalFormatting>
  <conditionalFormatting sqref="S3:S53">
    <cfRule type="expression" priority="431" dxfId="0" stopIfTrue="1">
      <formula>AND(ISBLANK(S3),$I3="RP",NOT(ISBLANK($C3)))</formula>
    </cfRule>
  </conditionalFormatting>
  <conditionalFormatting sqref="I3:I53">
    <cfRule type="expression" priority="434" dxfId="0" stopIfTrue="1">
      <formula>AND(ISBLANK(I3),NOT(ISBLANK($C3)))</formula>
    </cfRule>
    <cfRule type="expression" priority="435" dxfId="7" stopIfTrue="1">
      <formula>AND(AND(NOT(AND($E3&lt;&gt;"DS001",OR($I3="TG",$I3="RT",$I3="SP"))),NOT(AND($E3="DS001",OR($I3="RT",$I3="RP",$I3="SP")))),NOT(ISBLANK($C3)))</formula>
    </cfRule>
  </conditionalFormatting>
  <conditionalFormatting sqref="J3:J53">
    <cfRule type="expression" priority="436" dxfId="0" stopIfTrue="1">
      <formula>AND(ISBLANK(J3),NOT(ISBLANK($C3)))</formula>
    </cfRule>
    <cfRule type="expression" priority="437" dxfId="7" stopIfTrue="1">
      <formula>AND(NOT(OR($J3="Y",$J3="N")),NOT(ISBLANK($C3)))</formula>
    </cfRule>
  </conditionalFormatting>
  <conditionalFormatting sqref="U3:U53">
    <cfRule type="expression" priority="450" dxfId="11" stopIfTrue="1">
      <formula>AND(ISBLANK(U3),$I3="RP",NOT(ISBLANK($C3)))</formula>
    </cfRule>
  </conditionalFormatting>
  <conditionalFormatting sqref="X3:X53">
    <cfRule type="expression" priority="553" dxfId="11" stopIfTrue="1">
      <formula>AND(ISBLANK(X3),NOT(ISBLANK($W3)))</formula>
    </cfRule>
    <cfRule type="expression" priority="554" dxfId="7" stopIfTrue="1">
      <formula>AND(NOT(ISBLANK($W3)),NOT(OR($X3="Total",$X3="Free")))</formula>
    </cfRule>
  </conditionalFormatting>
  <conditionalFormatting sqref="O3:O53">
    <cfRule type="expression" priority="579" dxfId="11" stopIfTrue="1">
      <formula>AND(ISBLANK(O3),ISBLANK($Q3),NOT(ISBLANK($C3)))</formula>
    </cfRule>
    <cfRule type="expression" priority="580" dxfId="7" stopIfTrue="1">
      <formula>AND(NOT(ISBLANK(O3)),O3&lt;$L3)</formula>
    </cfRule>
    <cfRule type="expression" priority="581" dxfId="7" stopIfTrue="1">
      <formula>OR(ISERROR(YEAR(O3)),O3&gt;NOW())</formula>
    </cfRule>
  </conditionalFormatting>
  <conditionalFormatting sqref="P3:P53">
    <cfRule type="expression" priority="582" dxfId="11" stopIfTrue="1">
      <formula>AND(ISBLANK(P3),ISBLANK($Q3),NOT(ISBLANK($C3)))</formula>
    </cfRule>
    <cfRule type="expression" priority="583" dxfId="7" stopIfTrue="1">
      <formula>ISERROR(MINUTE(P3))</formula>
    </cfRule>
  </conditionalFormatting>
  <conditionalFormatting sqref="T3:T53">
    <cfRule type="expression" priority="584" dxfId="0" stopIfTrue="1">
      <formula>AND(ISBLANK(T3),$I3="RP",NOT(ISBLANK($C3)))</formula>
    </cfRule>
    <cfRule type="expression" priority="585" dxfId="7" stopIfTrue="1">
      <formula>AND($I3="RP",$T3&gt;=$L3)</formula>
    </cfRule>
    <cfRule type="expression" priority="586" dxfId="7" stopIfTrue="1">
      <formula>OR(ISERROR(YEAR(T3)),T3&gt;NOW())</formula>
    </cfRule>
  </conditionalFormatting>
  <conditionalFormatting sqref="V3:V53">
    <cfRule type="expression" priority="587" dxfId="0" stopIfTrue="1">
      <formula>AND(ISBLANK(V3),$I3="RP",NOT(ISBLANK($C3)))</formula>
    </cfRule>
    <cfRule type="expression" priority="588" dxfId="7" stopIfTrue="1">
      <formula>AND($I3="RP",NOT(OR($V3="UP",$V3="DN",$V3="OT",$V3="OR",$V3="NF")))</formula>
    </cfRule>
  </conditionalFormatting>
  <conditionalFormatting sqref="Y3:Y53">
    <cfRule type="expression" priority="589" dxfId="0" stopIfTrue="1">
      <formula>AND(ISBLANK(Y3),ISBLANK($Q3),NOT(ISBLANK($C3)))</formula>
    </cfRule>
    <cfRule type="expression" priority="590" dxfId="7" stopIfTrue="1">
      <formula>AND(NOT(OR($Y3="A",$Y3="P")),ISBLANK($Q3),NOT(ISBLANK($C3)))</formula>
    </cfRule>
  </conditionalFormatting>
  <conditionalFormatting sqref="Z3:Z53">
    <cfRule type="expression" priority="615" dxfId="0" stopIfTrue="1">
      <formula>AND(ISBLANK(Z3),ISBLANK($Q3),NOT(ISBLANK($C3)))</formula>
    </cfRule>
    <cfRule type="expression" priority="616" dxfId="7" stopIfTrue="1">
      <formula>NOT(OR($Z3="A",$Z3="R",$Z3=""))</formula>
    </cfRule>
  </conditionalFormatting>
  <conditionalFormatting sqref="AB3:AB53">
    <cfRule type="expression" priority="617" dxfId="0" stopIfTrue="1">
      <formula>AND(ISBLANK(AB3),$Z3="R",NOT(ISBLANK($C3)))</formula>
    </cfRule>
    <cfRule type="expression" priority="618" dxfId="7" stopIfTrue="1">
      <formula>OR(NOT(OR(AB3="",AB3="IF",AB3="LE",AB3="LC",AB3="RC",AB3="WR")),AND(Z3="A",NOT(ISBLANK(AB3))))</formula>
    </cfRule>
  </conditionalFormatting>
  <conditionalFormatting sqref="AE3:AE53">
    <cfRule type="expression" priority="619" dxfId="6" stopIfTrue="1">
      <formula>AND(NOT(ISBLANK(C3)),NOT(AND(Y3="P",Z3="A")))</formula>
    </cfRule>
    <cfRule type="expression" priority="620" dxfId="7" stopIfTrue="1">
      <formula>AND(NOT(OR(AE3="",AE3="TNTC",AE3="CNFG",AE3="TCNG")),ISBLANK($Q3),NOT(ISBLANK($C3)))</formula>
    </cfRule>
  </conditionalFormatting>
  <conditionalFormatting sqref="AC3:AC53">
    <cfRule type="expression" priority="621" dxfId="6" stopIfTrue="1">
      <formula>AND(NOT(ISBLANK(C3)),NOT(AND(Y3="P",Z3="A")))</formula>
    </cfRule>
    <cfRule type="expression" priority="622" dxfId="11" stopIfTrue="1">
      <formula>AND(ISBLANK(AC3),$Y3="P",NOT(ISBLANK($C3)))</formula>
    </cfRule>
    <cfRule type="expression" priority="623" dxfId="7" stopIfTrue="1">
      <formula>AND(NOT(OR($AC3="",$AC3="A",$AC3="P")),ISBLANK($Q3),NOT(ISBLANK($C3)))</formula>
    </cfRule>
  </conditionalFormatting>
  <conditionalFormatting sqref="AD3:AD53">
    <cfRule type="expression" priority="624" dxfId="6" stopIfTrue="1">
      <formula>AND(NOT(ISBLANK(C3)),NOT(AND(Y3="P",Z3="A")))</formula>
    </cfRule>
    <cfRule type="expression" priority="625" dxfId="11" stopIfTrue="1">
      <formula>AND(ISBLANK(AD3),$Y3="P",NOT(ISBLANK($C3)))</formula>
    </cfRule>
    <cfRule type="expression" priority="626" dxfId="7" stopIfTrue="1">
      <formula>AND(NOT(OR($AD3="",$AD3="A",$AD3="R")),ISBLANK($Q3),NOT(ISBLANK($C3)))</formula>
    </cfRule>
  </conditionalFormatting>
  <conditionalFormatting sqref="AF3:AF53">
    <cfRule type="expression" priority="627" dxfId="6" stopIfTrue="1">
      <formula>AND(NOT(ISBLANK(C3)),NOT(AND(Y3="P",Z3="A")))</formula>
    </cfRule>
    <cfRule type="expression" priority="628" dxfId="0" stopIfTrue="1">
      <formula>AND(ISBLANK(AF3),$AD3="R",NOT(ISBLANK($C3)))</formula>
    </cfRule>
    <cfRule type="expression" priority="629" dxfId="7" stopIfTrue="1">
      <formula>OR(NOT(OR(AF3="",AF3="IF",AF3="LE",AF3="LC",AF3="RC",AF3="WR")),AND(AD3="A",NOT(ISBLANK(AF3))))</formula>
    </cfRule>
  </conditionalFormatting>
  <conditionalFormatting sqref="C4:C53">
    <cfRule type="expression" priority="1" dxfId="6" stopIfTrue="1">
      <formula>AND(NOT(ISBLANK(C4)),ISBLANK(C3))</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2"/>
  <sheetViews>
    <sheetView zoomScalePageLayoutView="0" workbookViewId="0" topLeftCell="A1">
      <selection activeCell="A1" sqref="A1"/>
    </sheetView>
  </sheetViews>
  <sheetFormatPr defaultColWidth="9.140625" defaultRowHeight="15"/>
  <cols>
    <col min="1" max="1" width="255.7109375" style="0" bestFit="1" customWidth="1"/>
  </cols>
  <sheetData>
    <row r="1" ht="15">
      <c r="A1">
        <f>IF('Sample Results'!AG3="","",'Sample Results'!AH1)</f>
      </c>
    </row>
    <row r="2" ht="15">
      <c r="A2">
        <f>'Sample Results'!AG3</f>
      </c>
    </row>
    <row r="3" ht="15">
      <c r="A3">
        <f>'Sample Results'!AG4</f>
      </c>
    </row>
    <row r="4" ht="15">
      <c r="A4">
        <f>'Sample Results'!AG5</f>
      </c>
    </row>
    <row r="5" ht="15">
      <c r="A5">
        <f>'Sample Results'!AG6</f>
      </c>
    </row>
    <row r="6" ht="15">
      <c r="A6">
        <f>'Sample Results'!AG7</f>
      </c>
    </row>
    <row r="7" ht="15">
      <c r="A7">
        <f>'Sample Results'!AG8</f>
      </c>
    </row>
    <row r="8" ht="15">
      <c r="A8">
        <f>'Sample Results'!AG9</f>
      </c>
    </row>
    <row r="9" ht="15">
      <c r="A9">
        <f>'Sample Results'!AG10</f>
      </c>
    </row>
    <row r="10" ht="15">
      <c r="A10">
        <f>'Sample Results'!AG11</f>
      </c>
    </row>
    <row r="11" ht="15">
      <c r="A11">
        <f>'Sample Results'!AG12</f>
      </c>
    </row>
    <row r="12" ht="15">
      <c r="A12">
        <f>'Sample Results'!AG13</f>
      </c>
    </row>
    <row r="13" ht="15">
      <c r="A13">
        <f>'Sample Results'!AG14</f>
      </c>
    </row>
    <row r="14" ht="15">
      <c r="A14">
        <f>'Sample Results'!AG15</f>
      </c>
    </row>
    <row r="15" ht="15">
      <c r="A15">
        <f>'Sample Results'!AG16</f>
      </c>
    </row>
    <row r="16" ht="15">
      <c r="A16">
        <f>'Sample Results'!AG17</f>
      </c>
    </row>
    <row r="17" ht="15">
      <c r="A17">
        <f>'Sample Results'!AG18</f>
      </c>
    </row>
    <row r="18" ht="15">
      <c r="A18">
        <f>'Sample Results'!AG19</f>
      </c>
    </row>
    <row r="19" ht="15">
      <c r="A19">
        <f>'Sample Results'!AG20</f>
      </c>
    </row>
    <row r="20" ht="15">
      <c r="A20">
        <f>'Sample Results'!AG21</f>
      </c>
    </row>
    <row r="21" ht="15">
      <c r="A21">
        <f>'Sample Results'!AG22</f>
      </c>
    </row>
    <row r="22" ht="15">
      <c r="A22">
        <f>'Sample Results'!AG23</f>
      </c>
    </row>
    <row r="23" ht="15">
      <c r="A23">
        <f>'Sample Results'!AG24</f>
      </c>
    </row>
    <row r="24" ht="15">
      <c r="A24">
        <f>'Sample Results'!AG25</f>
      </c>
    </row>
    <row r="25" ht="15">
      <c r="A25">
        <f>'Sample Results'!AG26</f>
      </c>
    </row>
    <row r="26" ht="15">
      <c r="A26">
        <f>'Sample Results'!AG27</f>
      </c>
    </row>
    <row r="27" ht="15">
      <c r="A27">
        <f>'Sample Results'!AG28</f>
      </c>
    </row>
    <row r="28" ht="15">
      <c r="A28">
        <f>'Sample Results'!AG29</f>
      </c>
    </row>
    <row r="29" ht="15">
      <c r="A29">
        <f>'Sample Results'!AG30</f>
      </c>
    </row>
    <row r="30" ht="15">
      <c r="A30">
        <f>'Sample Results'!AG31</f>
      </c>
    </row>
    <row r="31" ht="15">
      <c r="A31">
        <f>'Sample Results'!AG32</f>
      </c>
    </row>
    <row r="32" ht="15">
      <c r="A32">
        <f>'Sample Results'!AG33</f>
      </c>
    </row>
    <row r="33" ht="15">
      <c r="A33">
        <f>'Sample Results'!AG34</f>
      </c>
    </row>
    <row r="34" ht="15">
      <c r="A34">
        <f>'Sample Results'!AG35</f>
      </c>
    </row>
    <row r="35" ht="15">
      <c r="A35">
        <f>'Sample Results'!AG36</f>
      </c>
    </row>
    <row r="36" ht="15">
      <c r="A36">
        <f>'Sample Results'!AG37</f>
      </c>
    </row>
    <row r="37" ht="15">
      <c r="A37">
        <f>'Sample Results'!AG38</f>
      </c>
    </row>
    <row r="38" ht="15">
      <c r="A38">
        <f>'Sample Results'!AG39</f>
      </c>
    </row>
    <row r="39" ht="15">
      <c r="A39">
        <f>'Sample Results'!AG40</f>
      </c>
    </row>
    <row r="40" ht="15">
      <c r="A40">
        <f>'Sample Results'!AG41</f>
      </c>
    </row>
    <row r="41" ht="15">
      <c r="A41">
        <f>'Sample Results'!AG42</f>
      </c>
    </row>
    <row r="42" ht="15">
      <c r="A42">
        <f>'Sample Results'!AG43</f>
      </c>
    </row>
    <row r="43" ht="15">
      <c r="A43">
        <f>'Sample Results'!AG44</f>
      </c>
    </row>
    <row r="44" ht="15">
      <c r="A44">
        <f>'Sample Results'!AG45</f>
      </c>
    </row>
    <row r="45" ht="15">
      <c r="A45">
        <f>'Sample Results'!AG46</f>
      </c>
    </row>
    <row r="46" ht="15">
      <c r="A46">
        <f>'Sample Results'!AG47</f>
      </c>
    </row>
    <row r="47" ht="15">
      <c r="A47">
        <f>'Sample Results'!AG48</f>
      </c>
    </row>
    <row r="48" ht="15">
      <c r="A48">
        <f>'Sample Results'!AG49</f>
      </c>
    </row>
    <row r="49" ht="15">
      <c r="A49">
        <f>'Sample Results'!AG50</f>
      </c>
    </row>
    <row r="50" ht="15">
      <c r="A50">
        <f>'Sample Results'!AG51</f>
      </c>
    </row>
    <row r="51" ht="15">
      <c r="A51">
        <f>'Sample Results'!AG52</f>
      </c>
    </row>
    <row r="52" ht="15">
      <c r="A52">
        <f>'Sample Results'!AG53</f>
      </c>
    </row>
  </sheetData>
  <sheetProtection password="C470"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15"/>
  <sheetViews>
    <sheetView zoomScalePageLayoutView="0" workbookViewId="0" topLeftCell="A1">
      <pane xSplit="1" ySplit="2" topLeftCell="AA3" activePane="bottomRight" state="frozen"/>
      <selection pane="topLeft" activeCell="A1" sqref="A1"/>
      <selection pane="topRight" activeCell="B1" sqref="B1"/>
      <selection pane="bottomLeft" activeCell="A3" sqref="A3"/>
      <selection pane="bottomRight" activeCell="A3" sqref="A3:AF15"/>
    </sheetView>
  </sheetViews>
  <sheetFormatPr defaultColWidth="9.140625" defaultRowHeight="15"/>
  <cols>
    <col min="1" max="1" width="38.8515625" style="0" bestFit="1" customWidth="1"/>
    <col min="2" max="2" width="6.28125" style="0" bestFit="1" customWidth="1"/>
    <col min="3" max="3" width="16.8515625" style="0" bestFit="1" customWidth="1"/>
    <col min="4" max="4" width="13.8515625" style="0" bestFit="1" customWidth="1"/>
    <col min="5" max="5" width="9.57421875" style="0" bestFit="1" customWidth="1"/>
    <col min="6" max="6" width="15.140625" style="0" bestFit="1" customWidth="1"/>
    <col min="7" max="7" width="17.57421875" style="0" bestFit="1" customWidth="1"/>
    <col min="8" max="8" width="10.00390625" style="0" bestFit="1" customWidth="1"/>
    <col min="9" max="9" width="12.28125" style="0" customWidth="1"/>
    <col min="10" max="10" width="11.8515625" style="0" customWidth="1"/>
    <col min="11" max="11" width="20.57421875" style="0" bestFit="1" customWidth="1"/>
    <col min="12" max="12" width="14.7109375" style="0" customWidth="1"/>
    <col min="13" max="13" width="15.140625" style="28" customWidth="1"/>
    <col min="14" max="14" width="17.28125" style="0" customWidth="1"/>
    <col min="15" max="15" width="17.7109375" style="0" bestFit="1" customWidth="1"/>
    <col min="16" max="16" width="18.00390625" style="28" bestFit="1" customWidth="1"/>
    <col min="17" max="17" width="13.57421875" style="0" customWidth="1"/>
    <col min="18" max="18" width="50.8515625" style="0" bestFit="1" customWidth="1"/>
    <col min="19" max="19" width="17.57421875" style="0" bestFit="1" customWidth="1"/>
    <col min="20" max="20" width="19.8515625" style="0" bestFit="1" customWidth="1"/>
    <col min="21" max="21" width="21.00390625" style="0" bestFit="1" customWidth="1"/>
    <col min="22" max="22" width="20.421875" style="0" bestFit="1" customWidth="1"/>
    <col min="23" max="23" width="15.00390625" style="30" bestFit="1" customWidth="1"/>
    <col min="24" max="24" width="12.140625" style="0" bestFit="1" customWidth="1"/>
    <col min="25" max="25" width="23.7109375" style="0" bestFit="1" customWidth="1"/>
    <col min="26" max="26" width="11.8515625" style="0" bestFit="1" customWidth="1"/>
    <col min="27" max="27" width="19.28125" style="0" bestFit="1" customWidth="1"/>
    <col min="28" max="28" width="21.57421875" style="0" bestFit="1" customWidth="1"/>
    <col min="29" max="29" width="23.7109375" style="0" bestFit="1" customWidth="1"/>
    <col min="30" max="30" width="11.8515625" style="0" bestFit="1" customWidth="1"/>
    <col min="31" max="31" width="19.28125" style="0" bestFit="1" customWidth="1"/>
    <col min="32" max="32" width="21.57421875" style="0" bestFit="1" customWidth="1"/>
  </cols>
  <sheetData>
    <row r="1" spans="1:32" ht="15" customHeight="1">
      <c r="A1" s="89" t="s">
        <v>134</v>
      </c>
      <c r="B1" s="91" t="s">
        <v>242</v>
      </c>
      <c r="C1" s="91" t="s">
        <v>243</v>
      </c>
      <c r="D1" s="91" t="s">
        <v>241</v>
      </c>
      <c r="E1" s="91" t="s">
        <v>240</v>
      </c>
      <c r="F1" s="94" t="s">
        <v>239</v>
      </c>
      <c r="G1" s="91" t="s">
        <v>238</v>
      </c>
      <c r="H1" s="91" t="s">
        <v>237</v>
      </c>
      <c r="I1" s="91" t="s">
        <v>236</v>
      </c>
      <c r="J1" s="91" t="s">
        <v>235</v>
      </c>
      <c r="K1" s="91" t="s">
        <v>104</v>
      </c>
      <c r="L1" s="96" t="s">
        <v>233</v>
      </c>
      <c r="M1" s="96"/>
      <c r="N1" s="44" t="s">
        <v>232</v>
      </c>
      <c r="O1" s="96" t="s">
        <v>234</v>
      </c>
      <c r="P1" s="96"/>
      <c r="Q1" s="91" t="s">
        <v>247</v>
      </c>
      <c r="R1" s="101" t="s">
        <v>103</v>
      </c>
      <c r="S1" s="100" t="s">
        <v>102</v>
      </c>
      <c r="T1" s="100"/>
      <c r="U1" s="100"/>
      <c r="V1" s="100"/>
      <c r="W1" s="99" t="s">
        <v>101</v>
      </c>
      <c r="X1" s="99"/>
      <c r="Y1" s="93" t="s">
        <v>244</v>
      </c>
      <c r="Z1" s="93"/>
      <c r="AA1" s="93"/>
      <c r="AB1" s="93"/>
      <c r="AC1" s="97" t="s">
        <v>246</v>
      </c>
      <c r="AD1" s="97"/>
      <c r="AE1" s="97"/>
      <c r="AF1" s="98"/>
    </row>
    <row r="2" spans="1:32" ht="15.75" thickBot="1">
      <c r="A2" s="90"/>
      <c r="B2" s="92"/>
      <c r="C2" s="92"/>
      <c r="D2" s="92"/>
      <c r="E2" s="92"/>
      <c r="F2" s="95"/>
      <c r="G2" s="92"/>
      <c r="H2" s="92"/>
      <c r="I2" s="92"/>
      <c r="J2" s="92"/>
      <c r="K2" s="92"/>
      <c r="L2" s="45" t="s">
        <v>230</v>
      </c>
      <c r="M2" s="47" t="s">
        <v>231</v>
      </c>
      <c r="N2" s="45" t="s">
        <v>230</v>
      </c>
      <c r="O2" s="45" t="s">
        <v>230</v>
      </c>
      <c r="P2" s="45" t="s">
        <v>231</v>
      </c>
      <c r="Q2" s="92"/>
      <c r="R2" s="102"/>
      <c r="S2" s="12" t="s">
        <v>47</v>
      </c>
      <c r="T2" s="12" t="s">
        <v>48</v>
      </c>
      <c r="U2" s="12" t="s">
        <v>49</v>
      </c>
      <c r="V2" s="12" t="s">
        <v>50</v>
      </c>
      <c r="W2" s="6" t="s">
        <v>227</v>
      </c>
      <c r="X2" s="6" t="s">
        <v>226</v>
      </c>
      <c r="Y2" s="7" t="s">
        <v>245</v>
      </c>
      <c r="Z2" s="7" t="s">
        <v>51</v>
      </c>
      <c r="AA2" s="7" t="s">
        <v>105</v>
      </c>
      <c r="AB2" s="7" t="s">
        <v>106</v>
      </c>
      <c r="AC2" s="8" t="s">
        <v>245</v>
      </c>
      <c r="AD2" s="8" t="s">
        <v>51</v>
      </c>
      <c r="AE2" s="8" t="s">
        <v>105</v>
      </c>
      <c r="AF2" s="9" t="s">
        <v>106</v>
      </c>
    </row>
    <row r="3" spans="1:32" ht="15">
      <c r="A3" s="10" t="s">
        <v>66</v>
      </c>
      <c r="B3" s="3">
        <v>30001</v>
      </c>
      <c r="C3" s="2" t="str">
        <f ca="1">CONCATENATE(YEAR(NOW()),MONTH(NOW()),DAY(NOW()),"TEST_RTA")</f>
        <v>2013114TEST_RTA</v>
      </c>
      <c r="D3" s="3" t="s">
        <v>200</v>
      </c>
      <c r="E3" s="3" t="s">
        <v>53</v>
      </c>
      <c r="F3" s="2">
        <v>177</v>
      </c>
      <c r="G3" s="1" t="s">
        <v>69</v>
      </c>
      <c r="H3" s="3" t="s">
        <v>54</v>
      </c>
      <c r="I3" s="2" t="s">
        <v>65</v>
      </c>
      <c r="J3" s="2" t="s">
        <v>56</v>
      </c>
      <c r="K3" t="s">
        <v>96</v>
      </c>
      <c r="L3" s="13">
        <f ca="1">NOW()-5</f>
        <v>41577.72050335648</v>
      </c>
      <c r="M3" s="27" t="s">
        <v>57</v>
      </c>
      <c r="N3" s="14">
        <f>L3</f>
        <v>41577.72050335648</v>
      </c>
      <c r="O3" s="13">
        <f ca="1">NOW()-5</f>
        <v>41577.72050335648</v>
      </c>
      <c r="P3" s="27" t="s">
        <v>61</v>
      </c>
      <c r="Q3" s="2"/>
      <c r="R3" t="s">
        <v>201</v>
      </c>
      <c r="S3" s="2"/>
      <c r="T3" s="2"/>
      <c r="U3" s="2"/>
      <c r="V3" s="2"/>
      <c r="W3" s="29">
        <v>1.2</v>
      </c>
      <c r="X3" s="2" t="s">
        <v>100</v>
      </c>
      <c r="Y3" s="2" t="s">
        <v>62</v>
      </c>
      <c r="Z3" s="2" t="s">
        <v>62</v>
      </c>
      <c r="AA3" s="2"/>
      <c r="AB3" s="2"/>
      <c r="AC3" s="2"/>
      <c r="AD3" s="2"/>
      <c r="AE3" s="2"/>
      <c r="AF3" s="2"/>
    </row>
    <row r="4" spans="1:32" ht="15">
      <c r="A4" s="10" t="s">
        <v>64</v>
      </c>
      <c r="B4" s="3">
        <v>30001</v>
      </c>
      <c r="C4" s="2" t="str">
        <f ca="1">CONCATENATE(YEAR(NOW()),MONTH(NOW()),DAY(NOW()),"TEST_RTAA")</f>
        <v>2013114TEST_RTAA</v>
      </c>
      <c r="D4" s="3" t="s">
        <v>200</v>
      </c>
      <c r="E4" s="2" t="s">
        <v>53</v>
      </c>
      <c r="F4" s="2" t="s">
        <v>92</v>
      </c>
      <c r="G4" s="1" t="s">
        <v>93</v>
      </c>
      <c r="H4" s="2" t="s">
        <v>54</v>
      </c>
      <c r="I4" s="2" t="s">
        <v>65</v>
      </c>
      <c r="J4" s="2" t="s">
        <v>56</v>
      </c>
      <c r="K4" t="s">
        <v>96</v>
      </c>
      <c r="L4" s="13">
        <f ca="1">NOW()-5</f>
        <v>41577.72050335648</v>
      </c>
      <c r="M4" s="27" t="s">
        <v>57</v>
      </c>
      <c r="N4" s="14">
        <f aca="true" t="shared" si="0" ref="N4:N14">L4</f>
        <v>41577.72050335648</v>
      </c>
      <c r="O4" s="13">
        <f ca="1">NOW()-5</f>
        <v>41577.72050335648</v>
      </c>
      <c r="P4" s="27" t="s">
        <v>61</v>
      </c>
      <c r="Q4" s="2"/>
      <c r="R4" t="s">
        <v>202</v>
      </c>
      <c r="S4" s="2"/>
      <c r="T4" s="2"/>
      <c r="U4" s="2"/>
      <c r="V4" s="2"/>
      <c r="W4" s="29"/>
      <c r="X4" s="2"/>
      <c r="Y4" s="2" t="s">
        <v>62</v>
      </c>
      <c r="Z4" s="2" t="s">
        <v>62</v>
      </c>
      <c r="AA4" s="2"/>
      <c r="AB4" s="2"/>
      <c r="AC4" s="2" t="s">
        <v>62</v>
      </c>
      <c r="AD4" s="2" t="s">
        <v>62</v>
      </c>
      <c r="AE4" s="2"/>
      <c r="AF4" s="2"/>
    </row>
    <row r="5" spans="1:32" ht="15">
      <c r="A5" s="10" t="s">
        <v>67</v>
      </c>
      <c r="B5" s="3">
        <v>30001</v>
      </c>
      <c r="C5" s="2" t="str">
        <f ca="1">CONCATENATE(YEAR(NOW()),MONTH(NOW()),DAY(NOW()),"TEST_RTPA")</f>
        <v>2013114TEST_RTPA</v>
      </c>
      <c r="D5" s="3" t="s">
        <v>200</v>
      </c>
      <c r="E5" s="2" t="s">
        <v>53</v>
      </c>
      <c r="F5" s="2">
        <v>178</v>
      </c>
      <c r="G5" s="1" t="s">
        <v>94</v>
      </c>
      <c r="H5" s="2" t="s">
        <v>54</v>
      </c>
      <c r="I5" s="2" t="s">
        <v>65</v>
      </c>
      <c r="J5" s="2" t="s">
        <v>56</v>
      </c>
      <c r="K5" t="s">
        <v>98</v>
      </c>
      <c r="L5" s="13">
        <f ca="1">NOW()-5</f>
        <v>41577.72050335648</v>
      </c>
      <c r="M5" s="27" t="s">
        <v>57</v>
      </c>
      <c r="N5" s="14">
        <f t="shared" si="0"/>
        <v>41577.72050335648</v>
      </c>
      <c r="O5" s="13">
        <f ca="1">NOW()-5</f>
        <v>41577.72050335648</v>
      </c>
      <c r="P5" s="27" t="s">
        <v>61</v>
      </c>
      <c r="Q5" s="2"/>
      <c r="R5" t="s">
        <v>203</v>
      </c>
      <c r="S5" s="2"/>
      <c r="T5" s="2"/>
      <c r="U5" s="2"/>
      <c r="V5" s="2"/>
      <c r="W5" s="29"/>
      <c r="X5" s="2"/>
      <c r="Y5" s="2" t="s">
        <v>68</v>
      </c>
      <c r="Z5" s="2" t="s">
        <v>62</v>
      </c>
      <c r="AA5" s="2"/>
      <c r="AB5" s="2"/>
      <c r="AC5" s="2" t="s">
        <v>62</v>
      </c>
      <c r="AD5" s="2" t="s">
        <v>62</v>
      </c>
      <c r="AE5" s="2"/>
      <c r="AF5" s="2"/>
    </row>
    <row r="6" spans="1:32" ht="15">
      <c r="A6" s="10" t="s">
        <v>70</v>
      </c>
      <c r="B6" s="3">
        <v>30001</v>
      </c>
      <c r="C6" s="2" t="str">
        <f ca="1">CONCATENATE(YEAR(NOW()),MONTH(NOW()),DAY(NOW()),"TEST_RTPP")</f>
        <v>2013114TEST_RTPP</v>
      </c>
      <c r="D6" s="3" t="s">
        <v>200</v>
      </c>
      <c r="E6" s="2" t="s">
        <v>53</v>
      </c>
      <c r="F6" s="2">
        <v>181</v>
      </c>
      <c r="G6" s="1" t="s">
        <v>95</v>
      </c>
      <c r="H6" s="2" t="s">
        <v>54</v>
      </c>
      <c r="I6" s="2" t="s">
        <v>65</v>
      </c>
      <c r="J6" s="2" t="s">
        <v>56</v>
      </c>
      <c r="K6" t="s">
        <v>98</v>
      </c>
      <c r="L6" s="13">
        <f ca="1">NOW()-5</f>
        <v>41577.72050335648</v>
      </c>
      <c r="M6" s="27" t="s">
        <v>57</v>
      </c>
      <c r="N6" s="14">
        <f t="shared" si="0"/>
        <v>41577.72050335648</v>
      </c>
      <c r="O6" s="13">
        <f ca="1">NOW()-5</f>
        <v>41577.72050335648</v>
      </c>
      <c r="P6" s="27" t="s">
        <v>61</v>
      </c>
      <c r="Q6" s="2"/>
      <c r="R6" t="s">
        <v>204</v>
      </c>
      <c r="S6" s="2"/>
      <c r="T6" s="2"/>
      <c r="U6" s="2"/>
      <c r="V6" s="2"/>
      <c r="W6" s="29">
        <v>1.2</v>
      </c>
      <c r="X6" s="2" t="s">
        <v>99</v>
      </c>
      <c r="Y6" s="2" t="s">
        <v>68</v>
      </c>
      <c r="Z6" s="2" t="s">
        <v>62</v>
      </c>
      <c r="AA6" s="2"/>
      <c r="AB6" s="2"/>
      <c r="AC6" s="2" t="s">
        <v>68</v>
      </c>
      <c r="AD6" s="2" t="s">
        <v>62</v>
      </c>
      <c r="AE6" s="2"/>
      <c r="AF6" s="2"/>
    </row>
    <row r="7" spans="1:32" ht="15">
      <c r="A7" s="10" t="s">
        <v>71</v>
      </c>
      <c r="B7" s="3">
        <v>30001</v>
      </c>
      <c r="C7" s="2" t="str">
        <f ca="1">CONCATENATE(YEAR(NOW()),MONTH(NOW()),DAY(NOW()),"TEST_RPA")</f>
        <v>2013114TEST_RPA</v>
      </c>
      <c r="D7" s="3" t="s">
        <v>200</v>
      </c>
      <c r="E7" s="2" t="s">
        <v>53</v>
      </c>
      <c r="F7" s="2" t="s">
        <v>72</v>
      </c>
      <c r="G7" s="1" t="s">
        <v>73</v>
      </c>
      <c r="H7" s="2" t="s">
        <v>54</v>
      </c>
      <c r="I7" s="2" t="s">
        <v>55</v>
      </c>
      <c r="J7" s="2" t="s">
        <v>56</v>
      </c>
      <c r="K7" t="s">
        <v>97</v>
      </c>
      <c r="L7" s="13">
        <f ca="1">NOW()-3</f>
        <v>41579.72050335648</v>
      </c>
      <c r="M7" s="27" t="s">
        <v>57</v>
      </c>
      <c r="N7" s="14">
        <f t="shared" si="0"/>
        <v>41579.72050335648</v>
      </c>
      <c r="O7" s="13">
        <f ca="1">NOW()-3</f>
        <v>41579.72050335648</v>
      </c>
      <c r="P7" s="27" t="s">
        <v>61</v>
      </c>
      <c r="Q7" s="2"/>
      <c r="R7" t="s">
        <v>205</v>
      </c>
      <c r="S7" s="2" t="str">
        <f ca="1">CONCATENATE(YEAR(NOW()),MONTH(NOW()),DAY(NOW()),"TEST_RTPP")</f>
        <v>2013114TEST_RTPP</v>
      </c>
      <c r="T7" s="13">
        <f ca="1">NOW()-5</f>
        <v>41577.72050335648</v>
      </c>
      <c r="U7" s="2" t="s">
        <v>52</v>
      </c>
      <c r="V7" s="2" t="s">
        <v>72</v>
      </c>
      <c r="W7" s="29"/>
      <c r="X7" s="2"/>
      <c r="Y7" s="2" t="s">
        <v>62</v>
      </c>
      <c r="Z7" s="2" t="s">
        <v>62</v>
      </c>
      <c r="AA7" s="2"/>
      <c r="AB7" s="2"/>
      <c r="AC7" s="2"/>
      <c r="AD7" s="2"/>
      <c r="AE7" s="2"/>
      <c r="AF7" s="2"/>
    </row>
    <row r="8" spans="1:32" ht="15">
      <c r="A8" s="10" t="s">
        <v>63</v>
      </c>
      <c r="B8" s="3">
        <v>30001</v>
      </c>
      <c r="C8" s="2" t="str">
        <f ca="1">CONCATENATE(YEAR(NOW()),MONTH(NOW()),DAY(NOW()),"TEST_RPAA")</f>
        <v>2013114TEST_RPAA</v>
      </c>
      <c r="D8" s="3" t="s">
        <v>200</v>
      </c>
      <c r="E8" s="2" t="s">
        <v>53</v>
      </c>
      <c r="F8" s="2" t="s">
        <v>58</v>
      </c>
      <c r="G8" s="1" t="s">
        <v>59</v>
      </c>
      <c r="H8" s="2" t="s">
        <v>54</v>
      </c>
      <c r="I8" s="2" t="s">
        <v>55</v>
      </c>
      <c r="J8" s="2" t="s">
        <v>56</v>
      </c>
      <c r="K8" t="s">
        <v>97</v>
      </c>
      <c r="L8" s="13">
        <f ca="1">NOW()-3</f>
        <v>41579.72050335648</v>
      </c>
      <c r="M8" s="27" t="s">
        <v>57</v>
      </c>
      <c r="N8" s="14">
        <f t="shared" si="0"/>
        <v>41579.72050335648</v>
      </c>
      <c r="O8" s="13">
        <f ca="1">NOW()-3</f>
        <v>41579.72050335648</v>
      </c>
      <c r="P8" s="27" t="s">
        <v>61</v>
      </c>
      <c r="Q8" s="2"/>
      <c r="R8" t="s">
        <v>206</v>
      </c>
      <c r="S8" s="2" t="str">
        <f ca="1">CONCATENATE(YEAR(NOW()),MONTH(NOW()),DAY(NOW()),"TEST_RTPP")</f>
        <v>2013114TEST_RTPP</v>
      </c>
      <c r="T8" s="13">
        <f ca="1">NOW()-5</f>
        <v>41577.72050335648</v>
      </c>
      <c r="U8" s="2" t="s">
        <v>52</v>
      </c>
      <c r="V8" s="2" t="s">
        <v>60</v>
      </c>
      <c r="W8" s="29">
        <v>1.2</v>
      </c>
      <c r="X8" s="2" t="s">
        <v>99</v>
      </c>
      <c r="Y8" s="2" t="s">
        <v>62</v>
      </c>
      <c r="Z8" s="2" t="s">
        <v>62</v>
      </c>
      <c r="AA8" s="2"/>
      <c r="AB8" s="2"/>
      <c r="AC8" s="2" t="s">
        <v>62</v>
      </c>
      <c r="AD8" s="2" t="s">
        <v>62</v>
      </c>
      <c r="AE8" s="2"/>
      <c r="AF8" s="2"/>
    </row>
    <row r="9" spans="1:32" ht="15">
      <c r="A9" s="10" t="s">
        <v>75</v>
      </c>
      <c r="B9" s="3">
        <v>30001</v>
      </c>
      <c r="C9" s="2" t="str">
        <f ca="1">CONCATENATE(YEAR(NOW()),MONTH(NOW()),DAY(NOW()),"TEST_RPPA")</f>
        <v>2013114TEST_RPPA</v>
      </c>
      <c r="D9" s="3" t="s">
        <v>200</v>
      </c>
      <c r="E9" s="2" t="s">
        <v>53</v>
      </c>
      <c r="F9" s="2" t="s">
        <v>76</v>
      </c>
      <c r="G9" s="1" t="s">
        <v>77</v>
      </c>
      <c r="H9" s="2" t="s">
        <v>54</v>
      </c>
      <c r="I9" s="2" t="s">
        <v>55</v>
      </c>
      <c r="J9" s="2" t="s">
        <v>56</v>
      </c>
      <c r="K9" t="s">
        <v>261</v>
      </c>
      <c r="L9" s="13">
        <f ca="1">NOW()-3</f>
        <v>41579.72050335648</v>
      </c>
      <c r="M9" s="27" t="s">
        <v>57</v>
      </c>
      <c r="N9" s="14">
        <f t="shared" si="0"/>
        <v>41579.72050335648</v>
      </c>
      <c r="O9" s="13">
        <f ca="1">NOW()-3</f>
        <v>41579.72050335648</v>
      </c>
      <c r="P9" s="27" t="s">
        <v>61</v>
      </c>
      <c r="Q9" s="2"/>
      <c r="R9" t="s">
        <v>207</v>
      </c>
      <c r="S9" s="2" t="str">
        <f ca="1">CONCATENATE(YEAR(NOW()),MONTH(NOW()),DAY(NOW()),"TEST_RTPP")</f>
        <v>2013114TEST_RTPP</v>
      </c>
      <c r="T9" s="13">
        <f ca="1">NOW()-5</f>
        <v>41577.72050335648</v>
      </c>
      <c r="U9" s="2" t="s">
        <v>52</v>
      </c>
      <c r="V9" s="2" t="s">
        <v>78</v>
      </c>
      <c r="W9" s="29"/>
      <c r="X9" s="2"/>
      <c r="Y9" s="2" t="s">
        <v>68</v>
      </c>
      <c r="Z9" s="2" t="s">
        <v>62</v>
      </c>
      <c r="AA9" s="2"/>
      <c r="AB9" s="2"/>
      <c r="AC9" s="2" t="s">
        <v>62</v>
      </c>
      <c r="AD9" s="2" t="s">
        <v>62</v>
      </c>
      <c r="AE9" s="2"/>
      <c r="AF9" s="2"/>
    </row>
    <row r="10" spans="1:32" ht="15">
      <c r="A10" s="10" t="s">
        <v>79</v>
      </c>
      <c r="B10" s="3">
        <v>30001</v>
      </c>
      <c r="C10" s="2" t="str">
        <f ca="1">CONCATENATE(YEAR(NOW()),MONTH(NOW()),DAY(NOW()),"TEST_RPPP")</f>
        <v>2013114TEST_RPPP</v>
      </c>
      <c r="D10" s="3" t="s">
        <v>200</v>
      </c>
      <c r="E10" s="2" t="s">
        <v>53</v>
      </c>
      <c r="F10" s="2" t="s">
        <v>89</v>
      </c>
      <c r="G10" s="1" t="s">
        <v>90</v>
      </c>
      <c r="H10" s="2" t="s">
        <v>54</v>
      </c>
      <c r="I10" s="2" t="s">
        <v>55</v>
      </c>
      <c r="J10" s="2" t="s">
        <v>56</v>
      </c>
      <c r="K10" t="s">
        <v>261</v>
      </c>
      <c r="L10" s="13">
        <f ca="1">NOW()-3</f>
        <v>41579.72050335648</v>
      </c>
      <c r="M10" s="27" t="s">
        <v>57</v>
      </c>
      <c r="N10" s="14">
        <f t="shared" si="0"/>
        <v>41579.72050335648</v>
      </c>
      <c r="O10" s="13">
        <f ca="1">NOW()-3</f>
        <v>41579.72050335648</v>
      </c>
      <c r="P10" s="27" t="s">
        <v>61</v>
      </c>
      <c r="Q10" s="2"/>
      <c r="R10" t="s">
        <v>208</v>
      </c>
      <c r="S10" s="2" t="str">
        <f ca="1">CONCATENATE(YEAR(NOW()),MONTH(NOW()),DAY(NOW()),"TEST_RTPP")</f>
        <v>2013114TEST_RTPP</v>
      </c>
      <c r="T10" s="13">
        <f ca="1">NOW()-5</f>
        <v>41577.72050335648</v>
      </c>
      <c r="U10" s="2" t="s">
        <v>52</v>
      </c>
      <c r="V10" s="2" t="s">
        <v>91</v>
      </c>
      <c r="W10" s="29">
        <v>1.2</v>
      </c>
      <c r="X10" s="2" t="s">
        <v>100</v>
      </c>
      <c r="Y10" s="2" t="s">
        <v>68</v>
      </c>
      <c r="Z10" s="2" t="s">
        <v>62</v>
      </c>
      <c r="AA10" s="2"/>
      <c r="AB10" s="2"/>
      <c r="AC10" s="2" t="s">
        <v>68</v>
      </c>
      <c r="AD10" s="2" t="s">
        <v>62</v>
      </c>
      <c r="AE10" s="2"/>
      <c r="AF10" s="2"/>
    </row>
    <row r="11" spans="1:32" ht="15">
      <c r="A11" s="10" t="s">
        <v>80</v>
      </c>
      <c r="B11" s="3">
        <v>30001</v>
      </c>
      <c r="C11" s="2" t="str">
        <f ca="1">CONCATENATE(YEAR(NOW()),MONTH(NOW()),DAY(NOW()),"TEST_LT")</f>
        <v>2013114TEST_LT</v>
      </c>
      <c r="D11" s="3" t="s">
        <v>200</v>
      </c>
      <c r="E11" s="2" t="s">
        <v>53</v>
      </c>
      <c r="F11" s="2" t="s">
        <v>82</v>
      </c>
      <c r="G11" s="1" t="s">
        <v>83</v>
      </c>
      <c r="H11" s="2" t="s">
        <v>54</v>
      </c>
      <c r="I11" s="2" t="s">
        <v>65</v>
      </c>
      <c r="J11" s="2" t="s">
        <v>81</v>
      </c>
      <c r="K11" s="1" t="s">
        <v>262</v>
      </c>
      <c r="L11" s="13">
        <f ca="1">NOW()-5</f>
        <v>41577.72050335648</v>
      </c>
      <c r="M11" s="27" t="s">
        <v>57</v>
      </c>
      <c r="N11" s="14">
        <f t="shared" si="0"/>
        <v>41577.72050335648</v>
      </c>
      <c r="O11" s="13">
        <f ca="1">NOW()-5</f>
        <v>41577.72050335648</v>
      </c>
      <c r="P11" s="27" t="s">
        <v>61</v>
      </c>
      <c r="Q11" s="2"/>
      <c r="R11" t="s">
        <v>209</v>
      </c>
      <c r="S11" s="2"/>
      <c r="T11" s="2"/>
      <c r="U11" s="2"/>
      <c r="V11" s="2"/>
      <c r="W11" s="29">
        <v>1.2</v>
      </c>
      <c r="X11" s="2" t="s">
        <v>100</v>
      </c>
      <c r="Y11" s="2" t="s">
        <v>62</v>
      </c>
      <c r="Z11" s="2" t="s">
        <v>62</v>
      </c>
      <c r="AA11" s="2"/>
      <c r="AB11" s="2"/>
      <c r="AC11" s="2"/>
      <c r="AD11" s="2"/>
      <c r="AE11" s="2"/>
      <c r="AF11" s="2"/>
    </row>
    <row r="12" spans="1:32" ht="15">
      <c r="A12" s="10" t="s">
        <v>84</v>
      </c>
      <c r="B12" s="3">
        <v>30001</v>
      </c>
      <c r="C12" s="2" t="str">
        <f ca="1">CONCATENATE(YEAR(NOW()),MONTH(NOW()),DAY(NOW()),"TEST_REJ")</f>
        <v>2013114TEST_REJ</v>
      </c>
      <c r="D12" s="3" t="s">
        <v>200</v>
      </c>
      <c r="E12" s="2" t="s">
        <v>53</v>
      </c>
      <c r="F12" s="2">
        <v>177</v>
      </c>
      <c r="G12" s="1" t="s">
        <v>69</v>
      </c>
      <c r="H12" s="2" t="s">
        <v>54</v>
      </c>
      <c r="I12" s="2" t="s">
        <v>65</v>
      </c>
      <c r="J12" s="2" t="s">
        <v>56</v>
      </c>
      <c r="K12" t="s">
        <v>263</v>
      </c>
      <c r="L12" s="13">
        <f ca="1">NOW()-4</f>
        <v>41578.72050335648</v>
      </c>
      <c r="M12" s="27" t="s">
        <v>57</v>
      </c>
      <c r="N12" s="14">
        <f t="shared" si="0"/>
        <v>41578.72050335648</v>
      </c>
      <c r="O12" s="13"/>
      <c r="P12" s="27"/>
      <c r="Q12" s="2" t="s">
        <v>85</v>
      </c>
      <c r="R12" t="s">
        <v>210</v>
      </c>
      <c r="S12" s="2"/>
      <c r="T12" s="2"/>
      <c r="U12" s="2"/>
      <c r="V12" s="2"/>
      <c r="W12" s="29"/>
      <c r="X12" s="2"/>
      <c r="Y12" s="2"/>
      <c r="Z12" s="2"/>
      <c r="AA12" s="2"/>
      <c r="AB12" s="2"/>
      <c r="AC12" s="2"/>
      <c r="AD12" s="2"/>
      <c r="AE12" s="2"/>
      <c r="AF12" s="2"/>
    </row>
    <row r="13" spans="1:32" ht="15">
      <c r="A13" s="10" t="s">
        <v>86</v>
      </c>
      <c r="B13" s="3">
        <v>30001</v>
      </c>
      <c r="C13" s="2" t="str">
        <f ca="1">CONCATENATE(YEAR(NOW()),MONTH(NOW()),DAY(NOW()),"TEST_REJ2")</f>
        <v>2013114TEST_REJ2</v>
      </c>
      <c r="D13" s="3" t="s">
        <v>200</v>
      </c>
      <c r="E13" s="2" t="s">
        <v>53</v>
      </c>
      <c r="F13" s="2">
        <v>177</v>
      </c>
      <c r="G13" s="1" t="s">
        <v>69</v>
      </c>
      <c r="H13" s="2" t="s">
        <v>54</v>
      </c>
      <c r="I13" s="2" t="s">
        <v>65</v>
      </c>
      <c r="J13" s="2" t="s">
        <v>56</v>
      </c>
      <c r="K13" t="s">
        <v>263</v>
      </c>
      <c r="L13" s="13">
        <f ca="1">NOW()-4</f>
        <v>41578.72050335648</v>
      </c>
      <c r="M13" s="27" t="s">
        <v>57</v>
      </c>
      <c r="N13" s="14">
        <f t="shared" si="0"/>
        <v>41578.72050335648</v>
      </c>
      <c r="O13" s="13">
        <f ca="1">NOW()-4</f>
        <v>41578.72050335648</v>
      </c>
      <c r="P13" s="27" t="s">
        <v>61</v>
      </c>
      <c r="Q13" s="2"/>
      <c r="R13" t="s">
        <v>211</v>
      </c>
      <c r="S13" s="2"/>
      <c r="T13" s="2"/>
      <c r="U13" s="2"/>
      <c r="V13" s="2"/>
      <c r="W13" s="29">
        <v>1.2</v>
      </c>
      <c r="X13" s="2" t="s">
        <v>99</v>
      </c>
      <c r="Y13" s="2" t="s">
        <v>68</v>
      </c>
      <c r="Z13" s="2" t="s">
        <v>87</v>
      </c>
      <c r="AA13" s="2"/>
      <c r="AB13" s="2" t="s">
        <v>88</v>
      </c>
      <c r="AC13" s="2"/>
      <c r="AD13" s="2"/>
      <c r="AE13" s="2"/>
      <c r="AF13" s="2"/>
    </row>
    <row r="14" spans="1:26" ht="15">
      <c r="A14" s="10" t="s">
        <v>264</v>
      </c>
      <c r="B14" s="3">
        <v>30001</v>
      </c>
      <c r="C14" s="2" t="str">
        <f ca="1">CONCATENATE(YEAR(NOW()),MONTH(NOW()),DAY(NOW()),"TEST_GWRA")</f>
        <v>2013114TEST_GWRA</v>
      </c>
      <c r="D14" s="3" t="s">
        <v>200</v>
      </c>
      <c r="E14" s="2" t="s">
        <v>265</v>
      </c>
      <c r="F14" s="2" t="s">
        <v>265</v>
      </c>
      <c r="G14" s="1" t="s">
        <v>266</v>
      </c>
      <c r="H14" s="2" t="s">
        <v>54</v>
      </c>
      <c r="I14" s="2" t="s">
        <v>267</v>
      </c>
      <c r="J14" s="2" t="s">
        <v>56</v>
      </c>
      <c r="K14" s="1" t="s">
        <v>268</v>
      </c>
      <c r="L14" s="13">
        <f ca="1">NOW()-4</f>
        <v>41578.72050335648</v>
      </c>
      <c r="M14" s="27" t="s">
        <v>57</v>
      </c>
      <c r="N14" s="14">
        <f t="shared" si="0"/>
        <v>41578.72050335648</v>
      </c>
      <c r="O14" s="13">
        <f ca="1">NOW()-4</f>
        <v>41578.72050335648</v>
      </c>
      <c r="P14" s="27" t="s">
        <v>61</v>
      </c>
      <c r="R14" t="s">
        <v>269</v>
      </c>
      <c r="S14" s="2" t="str">
        <f ca="1">CONCATENATE(YEAR(NOW()),MONTH(NOW()),DAY(NOW()),"TEST_RTPP")</f>
        <v>2013114TEST_RTPP</v>
      </c>
      <c r="T14" s="13">
        <f ca="1">NOW()-5</f>
        <v>41577.72050335648</v>
      </c>
      <c r="U14" s="2" t="s">
        <v>52</v>
      </c>
      <c r="Y14" s="2" t="s">
        <v>62</v>
      </c>
      <c r="Z14" s="2" t="s">
        <v>62</v>
      </c>
    </row>
    <row r="15" spans="1:30" ht="15">
      <c r="A15" s="10" t="s">
        <v>270</v>
      </c>
      <c r="B15" s="3">
        <v>30001</v>
      </c>
      <c r="C15" s="2" t="str">
        <f ca="1">CONCATENATE(YEAR(NOW()),MONTH(NOW()),DAY(NOW()),"TEST_GWRP")</f>
        <v>2013114TEST_GWRP</v>
      </c>
      <c r="D15" s="3" t="s">
        <v>200</v>
      </c>
      <c r="E15" s="2" t="s">
        <v>271</v>
      </c>
      <c r="F15" s="2" t="s">
        <v>271</v>
      </c>
      <c r="G15" s="1" t="s">
        <v>272</v>
      </c>
      <c r="H15" s="2" t="s">
        <v>54</v>
      </c>
      <c r="I15" s="2" t="s">
        <v>267</v>
      </c>
      <c r="J15" s="2" t="s">
        <v>56</v>
      </c>
      <c r="K15" s="1" t="s">
        <v>268</v>
      </c>
      <c r="L15" s="13">
        <f ca="1">NOW()-4</f>
        <v>41578.72050335648</v>
      </c>
      <c r="M15" s="27" t="s">
        <v>57</v>
      </c>
      <c r="N15" s="14">
        <f>L15</f>
        <v>41578.72050335648</v>
      </c>
      <c r="O15" s="13">
        <f ca="1">NOW()-4</f>
        <v>41578.72050335648</v>
      </c>
      <c r="P15" s="27" t="s">
        <v>61</v>
      </c>
      <c r="R15" t="s">
        <v>273</v>
      </c>
      <c r="S15" s="2" t="str">
        <f ca="1">CONCATENATE(YEAR(NOW()),MONTH(NOW()),DAY(NOW()),"TEST_RTPP")</f>
        <v>2013114TEST_RTPP</v>
      </c>
      <c r="T15" s="13">
        <f ca="1">NOW()-5</f>
        <v>41577.72050335648</v>
      </c>
      <c r="U15" s="2" t="s">
        <v>52</v>
      </c>
      <c r="Y15" s="2" t="s">
        <v>68</v>
      </c>
      <c r="Z15" s="2" t="s">
        <v>62</v>
      </c>
      <c r="AC15" s="2" t="s">
        <v>62</v>
      </c>
      <c r="AD15" s="2" t="s">
        <v>62</v>
      </c>
    </row>
  </sheetData>
  <sheetProtection password="C470" sheet="1" objects="1" scenarios="1"/>
  <mergeCells count="19">
    <mergeCell ref="F1:F2"/>
    <mergeCell ref="G1:G2"/>
    <mergeCell ref="S1:V1"/>
    <mergeCell ref="I1:I2"/>
    <mergeCell ref="H1:H2"/>
    <mergeCell ref="Q1:Q2"/>
    <mergeCell ref="R1:R2"/>
    <mergeCell ref="L1:M1"/>
    <mergeCell ref="O1:P1"/>
    <mergeCell ref="Y1:AB1"/>
    <mergeCell ref="AC1:AF1"/>
    <mergeCell ref="A1:A2"/>
    <mergeCell ref="B1:B2"/>
    <mergeCell ref="C1:C2"/>
    <mergeCell ref="D1:D2"/>
    <mergeCell ref="E1:E2"/>
    <mergeCell ref="J1:J2"/>
    <mergeCell ref="W1:X1"/>
    <mergeCell ref="K1:K2"/>
  </mergeCells>
  <conditionalFormatting sqref="D3">
    <cfRule type="expression" priority="6" dxfId="0" stopIfTrue="1">
      <formula>AND(ISBLANK(D3),NOT(ISBLANK($C3)))</formula>
    </cfRule>
  </conditionalFormatting>
  <conditionalFormatting sqref="E3">
    <cfRule type="expression" priority="5" dxfId="0" stopIfTrue="1">
      <formula>AND(ISBLANK(E3),NOT(ISBLANK($C3)))</formula>
    </cfRule>
  </conditionalFormatting>
  <conditionalFormatting sqref="D4:D14">
    <cfRule type="expression" priority="4" dxfId="0" stopIfTrue="1">
      <formula>AND(ISBLANK(D4),NOT(ISBLANK($C4)))</formula>
    </cfRule>
  </conditionalFormatting>
  <conditionalFormatting sqref="D4:D14">
    <cfRule type="expression" priority="3" dxfId="0" stopIfTrue="1">
      <formula>AND(ISBLANK(D4),NOT(ISBLANK($C4)))</formula>
    </cfRule>
  </conditionalFormatting>
  <conditionalFormatting sqref="D15">
    <cfRule type="expression" priority="2" dxfId="0" stopIfTrue="1">
      <formula>AND(ISBLANK(D15),NOT(ISBLANK($C15)))</formula>
    </cfRule>
  </conditionalFormatting>
  <conditionalFormatting sqref="D15">
    <cfRule type="expression" priority="1" dxfId="0" stopIfTrue="1">
      <formula>AND(ISBLANK(D15),NOT(ISBLANK($C15)))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5"/>
  <cols>
    <col min="1" max="1" width="255.7109375" style="0" bestFit="1" customWidth="1"/>
  </cols>
  <sheetData>
    <row r="1" ht="15">
      <c r="A1" t="s">
        <v>274</v>
      </c>
    </row>
    <row r="2" ht="15">
      <c r="A2" t="s">
        <v>275</v>
      </c>
    </row>
    <row r="3" ht="15">
      <c r="A3" t="s">
        <v>276</v>
      </c>
    </row>
    <row r="4" ht="15">
      <c r="A4" t="s">
        <v>277</v>
      </c>
    </row>
    <row r="5" ht="15">
      <c r="A5" t="s">
        <v>278</v>
      </c>
    </row>
    <row r="6" ht="15">
      <c r="A6" t="s">
        <v>279</v>
      </c>
    </row>
    <row r="7" ht="15">
      <c r="A7" t="s">
        <v>280</v>
      </c>
    </row>
    <row r="8" ht="15">
      <c r="A8" t="s">
        <v>281</v>
      </c>
    </row>
    <row r="9" ht="15">
      <c r="A9" t="s">
        <v>282</v>
      </c>
    </row>
    <row r="10" ht="15">
      <c r="A10" t="s">
        <v>283</v>
      </c>
    </row>
    <row r="11" ht="15">
      <c r="A11" t="s">
        <v>284</v>
      </c>
    </row>
    <row r="12" ht="15">
      <c r="A12" t="s">
        <v>285</v>
      </c>
    </row>
    <row r="13" ht="15">
      <c r="A13" t="s">
        <v>286</v>
      </c>
    </row>
    <row r="14" ht="15">
      <c r="A14" t="s">
        <v>287</v>
      </c>
    </row>
    <row r="15" ht="15">
      <c r="A15" t="s">
        <v>288</v>
      </c>
    </row>
  </sheetData>
  <sheetProtection password="C47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swright</dc:creator>
  <cp:keywords/>
  <dc:description/>
  <cp:lastModifiedBy>swright</cp:lastModifiedBy>
  <cp:lastPrinted>2009-03-19T15:50:53Z</cp:lastPrinted>
  <dcterms:created xsi:type="dcterms:W3CDTF">2009-01-15T14:53:54Z</dcterms:created>
  <dcterms:modified xsi:type="dcterms:W3CDTF">2013-11-04T23:17:47Z</dcterms:modified>
  <cp:category/>
  <cp:version/>
  <cp:contentType/>
  <cp:contentStatus/>
</cp:coreProperties>
</file>